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01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'Лист1'!$A$1:$N$236</definedName>
  </definedNames>
  <calcPr fullCalcOnLoad="1"/>
</workbook>
</file>

<file path=xl/sharedStrings.xml><?xml version="1.0" encoding="utf-8"?>
<sst xmlns="http://schemas.openxmlformats.org/spreadsheetml/2006/main" count="279" uniqueCount="215">
  <si>
    <t>(руководитель учреждения)</t>
  </si>
  <si>
    <t>(подпись)</t>
  </si>
  <si>
    <t>(расшифровка подписи)</t>
  </si>
  <si>
    <t>"_______"________________ 20____г.</t>
  </si>
  <si>
    <t>Отчет</t>
  </si>
  <si>
    <t>о результатах деятельности</t>
  </si>
  <si>
    <t xml:space="preserve">Раздел 1.  Общие сведения об учреждении </t>
  </si>
  <si>
    <t>- …</t>
  </si>
  <si>
    <t>Наименование услуг (работ)</t>
  </si>
  <si>
    <t>Потребители указанных услуг (работ)</t>
  </si>
  <si>
    <t xml:space="preserve">1. </t>
  </si>
  <si>
    <t>2.</t>
  </si>
  <si>
    <t>…</t>
  </si>
  <si>
    <t>Наименование документа</t>
  </si>
  <si>
    <t>Реквизиты документа (№ и дата)</t>
  </si>
  <si>
    <t>Срок действия документа</t>
  </si>
  <si>
    <t xml:space="preserve">… </t>
  </si>
  <si>
    <t>1. Количество штатных единиц учреждения на начало отчетного года, человек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</si>
  <si>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</si>
  <si>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</si>
  <si>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4. Количество штатных единиц учреждения на конец отчетного года, человек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</si>
  <si>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</si>
  <si>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</si>
  <si>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 xml:space="preserve">7. Изменение (увеличение, уменьшение) количества штатных единиц учреждения на конец отчетного периода  </t>
  </si>
  <si>
    <t>8. Причины, приведшие к изменению количества штатных единиц учреждения на конец отчетного периода</t>
  </si>
  <si>
    <t>Раздел 2. Результат деятельности учреждения</t>
  </si>
  <si>
    <t>Наименование показателя</t>
  </si>
  <si>
    <t>из них:</t>
  </si>
  <si>
    <t xml:space="preserve">       в том числе:</t>
  </si>
  <si>
    <t>На начало отчетного года</t>
  </si>
  <si>
    <t>На конец отчетного года</t>
  </si>
  <si>
    <t>Изменение (увеличение, уменьшение), %</t>
  </si>
  <si>
    <t>2.9. по выданным авансам на прочие расходы</t>
  </si>
  <si>
    <t xml:space="preserve">из них:   </t>
  </si>
  <si>
    <t xml:space="preserve">2.2.  по начислениям на выплаты по оплате труда </t>
  </si>
  <si>
    <t>№ п/п</t>
  </si>
  <si>
    <t>Сумма дохода, полученного учреждением от оказания платной услуги (выполнения работы), рублей</t>
  </si>
  <si>
    <t>1.</t>
  </si>
  <si>
    <t xml:space="preserve">Суммы плановых поступлений и выплат, рублей </t>
  </si>
  <si>
    <t>Суммы кассовых  поступлений (с учетом возврата) и выплат (с учетом восстановленных кассовых выплат), рублей</t>
  </si>
  <si>
    <t>Причины отклонений от плановых показателей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</si>
  <si>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</si>
  <si>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</si>
  <si>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</si>
  <si>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</si>
  <si>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государственного задания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</si>
  <si>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</si>
  <si>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</si>
  <si>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</si>
  <si>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</si>
  <si>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</si>
  <si>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</si>
  <si>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</si>
  <si>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</si>
  <si>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</si>
  <si>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</si>
  <si>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</si>
  <si>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</si>
  <si>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</si>
  <si>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</si>
  <si>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</si>
  <si>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</si>
  <si>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</si>
  <si>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</si>
  <si>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</si>
  <si>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</si>
  <si>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</si>
  <si>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</si>
  <si>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</si>
  <si>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</si>
  <si>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</si>
  <si>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</si>
  <si>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Ед. измерения</t>
  </si>
  <si>
    <t>Утвержденная величина задания</t>
  </si>
  <si>
    <t>% выполнения задания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</si>
  <si>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</si>
  <si>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Исполнитель</t>
  </si>
  <si>
    <t>1.2. Перечень услуг (работ), осуществляемых на платной основе:</t>
  </si>
  <si>
    <t xml:space="preserve">1.3. Перечень разрешительных документов учреждения: </t>
  </si>
  <si>
    <t xml:space="preserve">1.4. Сведения о сотрудниках учреждения: </t>
  </si>
  <si>
    <t>Наименование услуги (работы)</t>
  </si>
  <si>
    <t xml:space="preserve">    </t>
  </si>
  <si>
    <t>КОСГУ</t>
  </si>
  <si>
    <t>СОГЛАСОВАНО:</t>
  </si>
  <si>
    <t>Руководитель (уполномоченное  лицо)</t>
  </si>
  <si>
    <t>УТВЕРЖДАЮ:</t>
  </si>
  <si>
    <t>Услуга № …</t>
  </si>
  <si>
    <t>Балансовая (остаточная) стоимость нефинансовых активов</t>
  </si>
  <si>
    <t>2.3. Сведения о показателях по дебиторской и кредиторской задолженности учреждения</t>
  </si>
  <si>
    <t>2.4. Сведения по оказанию услуг учреждением</t>
  </si>
  <si>
    <t>2.4.1. Информация о ценах (тарифах) 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</si>
  <si>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2.4.5. Показатели по поступлениям и выплатам учреждения</t>
  </si>
  <si>
    <t>в т.ч.:</t>
  </si>
  <si>
    <t xml:space="preserve">   переданного в аренду</t>
  </si>
  <si>
    <t xml:space="preserve">   иного использования </t>
  </si>
  <si>
    <t>1.1. Перечень видов деятельности учреждения:</t>
  </si>
  <si>
    <t>2.1. Сведения о балансовой (остаточной) стоимости нефинансовых активов учреждения</t>
  </si>
  <si>
    <t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за отчетный период - ___________________________ рублей.</t>
  </si>
  <si>
    <t>Дебиторская задолженность на начало отчетного года</t>
  </si>
  <si>
    <t>Дебиторская задолженность на конец отчетного года</t>
  </si>
  <si>
    <t>в т.ч. просроченная дебиторская задолженность</t>
  </si>
  <si>
    <t>2.3.1. Сведения о показателях по дебиторской задолженности учреждения</t>
  </si>
  <si>
    <t>Причины образования дебиторской задолженности, в т.ч. нереальной к взысканию</t>
  </si>
  <si>
    <t>2. Расчеты по выданным авансам за счет средств, полученных от платной и иной приносящей доход деятельности, всего:</t>
  </si>
  <si>
    <t>2.3.2. Сведения о показателях по кредиторской задолженности учреждения</t>
  </si>
  <si>
    <t>Финансовые активы, всего</t>
  </si>
  <si>
    <t>Кредиторская задолженность на начало отчетного года</t>
  </si>
  <si>
    <t>Кредиторская задолженность на конец отчетного года</t>
  </si>
  <si>
    <t>в т.ч. просроченная кредиторская задолженность</t>
  </si>
  <si>
    <t>Причины образования кредиторской задолженности, в т.ч. просроченной</t>
  </si>
  <si>
    <t>Обязательства, всего</t>
  </si>
  <si>
    <t>1.7. по оплате прочих услуг</t>
  </si>
  <si>
    <t>1.8. по приобретению основных средств</t>
  </si>
  <si>
    <t>2.10 по приобретению непроизводственных активов</t>
  </si>
  <si>
    <t>Цена (тариф)  в I кв. за единицу услуги, рублей</t>
  </si>
  <si>
    <t>2. Расчеты за счет средств, полученных от платной и иной приносящей доход деятельности, всего:</t>
  </si>
  <si>
    <t>Цена (тариф)  во II кв. за единицу услуги, рублей</t>
  </si>
  <si>
    <t>Цена (тариф)  в III кв. за единицу услуги, рублей</t>
  </si>
  <si>
    <t>Цена (тариф)  в IV кв. за единицу услуги, рублей</t>
  </si>
  <si>
    <t>Процент отклонения от плановых показателей, %</t>
  </si>
  <si>
    <t>Причины невыполнения государственного задания и заданий по целевым показателям эффективности работы учреждения</t>
  </si>
  <si>
    <r>
      <t> </t>
    </r>
    <r>
      <rPr>
        <b/>
        <sz val="12"/>
        <color indexed="8"/>
        <rFont val="Times New Roman"/>
        <family val="1"/>
      </rPr>
      <t>Раздел 3. Сведения об использовании имущества, закрепленного за учреждением</t>
    </r>
  </si>
  <si>
    <t>в т.ч. переданного в:</t>
  </si>
  <si>
    <t xml:space="preserve">         аренду</t>
  </si>
  <si>
    <t xml:space="preserve">         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</si>
  <si>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</si>
  <si>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4. Количество объектов недвижимого имущества, находящегося у учреждения на праве оперативного управления, единиц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</si>
  <si>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управления, рублей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</si>
  <si>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</si>
  <si>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r>
      <t xml:space="preserve">          2.4.3.  Количество жалоб потребителей - </t>
    </r>
    <r>
      <rPr>
        <u val="single"/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Times New Roman"/>
        <family val="1"/>
      </rPr>
      <t xml:space="preserve"> шт.</t>
    </r>
  </si>
  <si>
    <t xml:space="preserve">          2.4.4. Принятые меры по результатам рассмотрения жалоб потребителей: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</si>
  <si>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</si>
  <si>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Приложение к Порядку</t>
  </si>
  <si>
    <t>(наименование бюджетного учреждения)</t>
  </si>
  <si>
    <t>(главный распорядитель)</t>
  </si>
  <si>
    <t>9. Средняя заработная плата сотрудников учреждения за отчетный год, рублей</t>
  </si>
  <si>
    <t>1. Расчеты по выданным авансам, полученным за счет средств областного бюджета, всего:</t>
  </si>
  <si>
    <t>1. Расчеты за счет средств областного бюджета, всего:</t>
  </si>
  <si>
    <t>Поступления от оказания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</si>
  <si>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6. Общая балансовая (остаточная) стоимость недвижимого имущества, приобретенного учреждением в отчетном году за счет средств, выделенных из областного бюджета на указанные цели, рублей</t>
  </si>
  <si>
    <t xml:space="preserve">Главный бухгалтер бюджетного учреждения </t>
  </si>
  <si>
    <t>1.1 по выданным авансам на услуги связи</t>
  </si>
  <si>
    <t>1.2 по выданным авансам на транспортные услуги</t>
  </si>
  <si>
    <t>1.3 по выданным авансам на коммунальные услуги</t>
  </si>
  <si>
    <t>1.4 по выданным авансам на услуги по содержанию имущества</t>
  </si>
  <si>
    <t>1.5 по выданным авансам на прочие услуги</t>
  </si>
  <si>
    <t>1.6 по выданным авансам на приобретение основных средств</t>
  </si>
  <si>
    <t>1.7 по выданным авансам на приобретение нематериальных активов</t>
  </si>
  <si>
    <t>1.8 по выданным авансам на приобретение материальных запасов</t>
  </si>
  <si>
    <t>1.9 по выданным авансам на прочие расходы</t>
  </si>
  <si>
    <t>2.1 по выданным авансам на услуги связи</t>
  </si>
  <si>
    <t>2.2 по выданным авансам на транспортные услуги</t>
  </si>
  <si>
    <t>2.3 по выданным авансам на коммунальные услуги</t>
  </si>
  <si>
    <t>2.4 по выданным авансам на услуги по содержанию имущества</t>
  </si>
  <si>
    <t>2.5 по выданным авансам на прочие услуги</t>
  </si>
  <si>
    <t>2.6 по выданным авансам на приобретение основных средств</t>
  </si>
  <si>
    <t>2.7 по выданным авансам на приобретение нематериальных активов</t>
  </si>
  <si>
    <t>2.8 по выданным авансам на приобретение материальных запасов</t>
  </si>
  <si>
    <t>1.1 по заработной плате</t>
  </si>
  <si>
    <t xml:space="preserve">1.2  по начислениям на выплаты по оплате труда </t>
  </si>
  <si>
    <t>1.3  по оплате услуг связи</t>
  </si>
  <si>
    <t>1.4 по оплате транспортных услуг</t>
  </si>
  <si>
    <t>1.5 по оплате коммунальных услуг</t>
  </si>
  <si>
    <t>1.6 по оплате услуг по содержанию имущества</t>
  </si>
  <si>
    <t>1.9 по приобретению нематериальных активов</t>
  </si>
  <si>
    <t>1.10 по приобретению материальных запасов</t>
  </si>
  <si>
    <t>1.11 по оплате прочих расходов</t>
  </si>
  <si>
    <t>1.12 по платежам в бюджет</t>
  </si>
  <si>
    <t>1.13 по прочим расчетам с кредиторами</t>
  </si>
  <si>
    <t>2.1 по заработной плате</t>
  </si>
  <si>
    <t>2.3  по оплате услуг связи</t>
  </si>
  <si>
    <t>2.4 по оплате транспортных услуг</t>
  </si>
  <si>
    <t>2.5 по оплате коммунальных услуг</t>
  </si>
  <si>
    <t>2.6 по оплате услуг по содержанию имущества</t>
  </si>
  <si>
    <t>2.7 по оплате прочих услуг</t>
  </si>
  <si>
    <t>2.8 по приобретению основных средств</t>
  </si>
  <si>
    <t>2.9 по приобретению нематериальных активов</t>
  </si>
  <si>
    <t>2.11 по приобретению материальных запасов</t>
  </si>
  <si>
    <t>2.12 по оплате прочих расходов</t>
  </si>
  <si>
    <t>2.13 по платежам в бюджет</t>
  </si>
  <si>
    <t>2.14 по прочим расчетам с кредиторами</t>
  </si>
  <si>
    <t>3. Общая площадь объектов недвижимого имущества, находящегося у учреждения на праве оперативного управления, кв.м</t>
  </si>
  <si>
    <t xml:space="preserve">2.4.6. Сведения о выполнении муниципального задания и заданий по целевым показателям эффективности работы учреждения </t>
  </si>
  <si>
    <t>Муниципальное образовательное учреждение «Красноборская средняя общеобразовательная школа» муниципального образования «Красноборский муниципальный район» Архангельской области</t>
  </si>
  <si>
    <t>Управление образования администрации МО «Красноборский муниципальный район»</t>
  </si>
  <si>
    <t xml:space="preserve">-дошкольное образования;
-начального общего образования;
    -основного общего образования;
-среднего (полного) общего образования.
-начального общего образования;
    -основного общего образования;
-среднего (полного) общего образования.
</t>
  </si>
  <si>
    <t xml:space="preserve">-начальное общего образования;
    -основного общего образования;
-среднего (полного) общего образования.
</t>
  </si>
  <si>
    <t>-основное общего образования;</t>
  </si>
  <si>
    <t>-среднеее(полное) общее образования.</t>
  </si>
  <si>
    <t>2.по изучению иностранных языков</t>
  </si>
  <si>
    <t xml:space="preserve">1. по подготовке к поступлению в среднее и высшее профессиональные образовательные учреждения;
</t>
  </si>
  <si>
    <t xml:space="preserve">за 2012  год </t>
  </si>
  <si>
    <t>1. Свидетельство о государственной регистрации учреждения</t>
  </si>
  <si>
    <t>149-КА от 05.07.2001</t>
  </si>
  <si>
    <t>2. Лицензия</t>
  </si>
  <si>
    <t>5265 от 01.11.2011</t>
  </si>
  <si>
    <t>бессрочно</t>
  </si>
  <si>
    <t>курсы Абитуриент</t>
  </si>
  <si>
    <t>выручка хоккейного корта</t>
  </si>
  <si>
    <r>
      <t xml:space="preserve">          2.4.2. Общее количество потребителей, воспользовавшихся услугами (работами) учреждения (в т.ч. платными) за отчетный период - 3269</t>
    </r>
    <r>
      <rPr>
        <u val="single"/>
        <sz val="11"/>
        <color indexed="8"/>
        <rFont val="Times New Roman"/>
        <family val="1"/>
      </rPr>
      <t xml:space="preserve">           </t>
    </r>
    <r>
      <rPr>
        <sz val="11"/>
        <color indexed="8"/>
        <rFont val="Times New Roman"/>
        <family val="1"/>
      </rPr>
      <t xml:space="preserve"> единиц.</t>
    </r>
  </si>
  <si>
    <t>Остаток средств на счете</t>
  </si>
  <si>
    <t>недофинансирование</t>
  </si>
  <si>
    <t>нет потребности в средствах</t>
  </si>
  <si>
    <t>С.Н.Ананьин</t>
  </si>
  <si>
    <t>И.В. Низовцева</t>
  </si>
  <si>
    <t xml:space="preserve"> </t>
  </si>
  <si>
    <t>Директор</t>
  </si>
  <si>
    <t>тел. 88184031552</t>
  </si>
  <si>
    <t>учащиеся образовательных учреждений</t>
  </si>
  <si>
    <t>3. Выручка от аренды корта</t>
  </si>
  <si>
    <t>население МО</t>
  </si>
  <si>
    <t>86429325,39 (20280687,02)</t>
  </si>
  <si>
    <t>86429325,39 (13715228,70)</t>
  </si>
  <si>
    <t>20707407,07 (5309565,61)</t>
  </si>
  <si>
    <t>25256176,1 (7217843,18)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</si>
</sst>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168" fontId="3" fillId="0" borderId="0" xfId="0" applyNumberFormat="1" applyFont="1" applyAlignment="1">
      <alignment vertical="top" wrapText="1"/>
    </xf>
    <xf numFmtId="168" fontId="6" fillId="0" borderId="14" xfId="0" applyNumberFormat="1" applyFont="1" applyBorder="1" applyAlignment="1">
      <alignment horizontal="center" vertical="top" wrapText="1"/>
    </xf>
    <xf numFmtId="168" fontId="7" fillId="0" borderId="0" xfId="0" applyNumberFormat="1" applyFont="1" applyAlignment="1">
      <alignment vertical="top" wrapText="1"/>
    </xf>
    <xf numFmtId="168" fontId="3" fillId="0" borderId="0" xfId="0" applyNumberFormat="1" applyFont="1" applyAlignment="1">
      <alignment horizontal="left" vertical="top" wrapText="1"/>
    </xf>
    <xf numFmtId="168" fontId="7" fillId="0" borderId="0" xfId="0" applyNumberFormat="1" applyFont="1" applyAlignment="1">
      <alignment horizontal="center" vertical="top" wrapText="1"/>
    </xf>
    <xf numFmtId="168" fontId="2" fillId="33" borderId="0" xfId="0" applyNumberFormat="1" applyFont="1" applyFill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vertical="top" wrapText="1"/>
    </xf>
    <xf numFmtId="168" fontId="5" fillId="0" borderId="0" xfId="0" applyNumberFormat="1" applyFont="1" applyAlignment="1">
      <alignment vertical="top" wrapText="1"/>
    </xf>
    <xf numFmtId="168" fontId="3" fillId="0" borderId="1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left" vertical="top" wrapText="1"/>
    </xf>
    <xf numFmtId="168" fontId="3" fillId="0" borderId="12" xfId="0" applyNumberFormat="1" applyFont="1" applyBorder="1" applyAlignment="1">
      <alignment horizontal="left" vertical="top" wrapText="1"/>
    </xf>
    <xf numFmtId="168" fontId="2" fillId="0" borderId="0" xfId="0" applyNumberFormat="1" applyFont="1" applyBorder="1" applyAlignment="1">
      <alignment vertical="top" wrapText="1"/>
    </xf>
    <xf numFmtId="168" fontId="2" fillId="0" borderId="0" xfId="0" applyNumberFormat="1" applyFont="1" applyAlignment="1">
      <alignment vertical="top" wrapText="1"/>
    </xf>
    <xf numFmtId="168" fontId="3" fillId="0" borderId="10" xfId="0" applyNumberFormat="1" applyFont="1" applyBorder="1" applyAlignment="1">
      <alignment horizontal="center" vertical="top" wrapText="1"/>
    </xf>
    <xf numFmtId="168" fontId="3" fillId="0" borderId="0" xfId="0" applyNumberFormat="1" applyFont="1" applyAlignment="1">
      <alignment wrapText="1"/>
    </xf>
    <xf numFmtId="168" fontId="3" fillId="0" borderId="0" xfId="0" applyNumberFormat="1" applyFont="1" applyAlignment="1">
      <alignment/>
    </xf>
    <xf numFmtId="168" fontId="3" fillId="0" borderId="0" xfId="0" applyNumberFormat="1" applyFont="1" applyBorder="1" applyAlignment="1">
      <alignment vertical="top" wrapText="1"/>
    </xf>
    <xf numFmtId="168" fontId="3" fillId="0" borderId="11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5" fillId="0" borderId="0" xfId="0" applyFont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vertical="top" wrapText="1"/>
    </xf>
    <xf numFmtId="168" fontId="3" fillId="0" borderId="10" xfId="0" applyNumberFormat="1" applyFont="1" applyBorder="1" applyAlignment="1">
      <alignment vertical="top" wrapText="1"/>
    </xf>
    <xf numFmtId="10" fontId="7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8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%20&#1060;&#1061;&#1044;%20&#1091;&#1090;&#1086;&#1095;&#1085;&#1077;&#1085;&#1085;&#1099;&#1081;%202012\&#1090;&#1072;&#1073;&#1083;&#1080;&#1094;&#1072;%201,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1"/>
    </sheetNames>
    <sheetDataSet>
      <sheetData sheetId="0">
        <row r="8">
          <cell r="D8">
            <v>67696778.8</v>
          </cell>
        </row>
        <row r="10">
          <cell r="D10">
            <v>309080</v>
          </cell>
        </row>
        <row r="12">
          <cell r="D12">
            <v>213532</v>
          </cell>
        </row>
        <row r="13">
          <cell r="D13">
            <v>95548</v>
          </cell>
        </row>
        <row r="14">
          <cell r="D14">
            <v>5839882.72</v>
          </cell>
        </row>
        <row r="28">
          <cell r="D28">
            <v>40552217.98</v>
          </cell>
        </row>
        <row r="29">
          <cell r="D29">
            <v>4444920.35</v>
          </cell>
        </row>
        <row r="30">
          <cell r="D30">
            <v>11430862.84</v>
          </cell>
        </row>
        <row r="33">
          <cell r="D33">
            <v>192191.26</v>
          </cell>
        </row>
        <row r="34">
          <cell r="D34">
            <v>235919.4</v>
          </cell>
        </row>
        <row r="35">
          <cell r="D35">
            <v>6980386.9</v>
          </cell>
        </row>
        <row r="36">
          <cell r="D36">
            <v>23868</v>
          </cell>
        </row>
        <row r="37">
          <cell r="D37">
            <v>4567324.81</v>
          </cell>
        </row>
        <row r="48">
          <cell r="D48">
            <v>6209192.94</v>
          </cell>
        </row>
        <row r="49">
          <cell r="D49">
            <v>7552436.33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"/>
  <sheetViews>
    <sheetView tabSelected="1" view="pageBreakPreview" zoomScale="90" zoomScaleNormal="90" zoomScaleSheetLayoutView="90" workbookViewId="0" topLeftCell="A216">
      <selection activeCell="L206" sqref="L206:M206"/>
    </sheetView>
  </sheetViews>
  <sheetFormatPr defaultColWidth="9.140625" defaultRowHeight="15"/>
  <cols>
    <col min="1" max="3" width="9.140625" style="23" customWidth="1"/>
    <col min="4" max="4" width="7.8515625" style="23" customWidth="1"/>
    <col min="5" max="5" width="15.7109375" style="23" customWidth="1"/>
    <col min="6" max="6" width="8.421875" style="23" customWidth="1"/>
    <col min="7" max="7" width="10.57421875" style="23" customWidth="1"/>
    <col min="8" max="8" width="6.421875" style="23" customWidth="1"/>
    <col min="9" max="9" width="14.28125" style="23" customWidth="1"/>
    <col min="10" max="10" width="15.140625" style="59" customWidth="1"/>
    <col min="11" max="11" width="15.28125" style="23" customWidth="1"/>
    <col min="12" max="12" width="18.00390625" style="23" customWidth="1"/>
    <col min="13" max="13" width="21.28125" style="23" customWidth="1"/>
    <col min="14" max="16384" width="9.140625" style="23" customWidth="1"/>
  </cols>
  <sheetData>
    <row r="1" spans="1:13" ht="15.75">
      <c r="A1" s="1"/>
      <c r="J1" s="74" t="s">
        <v>132</v>
      </c>
      <c r="K1" s="74"/>
      <c r="L1" s="74"/>
      <c r="M1" s="74"/>
    </row>
    <row r="2" spans="1:14" ht="15" customHeight="1" hidden="1">
      <c r="A2" s="92"/>
      <c r="B2" s="92"/>
      <c r="C2" s="92"/>
      <c r="D2" s="92"/>
      <c r="E2" s="92"/>
      <c r="F2" s="90"/>
      <c r="G2" s="3"/>
      <c r="H2" s="3"/>
      <c r="I2" s="3"/>
      <c r="J2" s="40"/>
      <c r="K2" s="3"/>
      <c r="L2" s="3"/>
      <c r="M2" s="3"/>
      <c r="N2" s="3"/>
    </row>
    <row r="3" spans="1:14" ht="15" customHeight="1">
      <c r="A3" s="92"/>
      <c r="B3" s="92"/>
      <c r="C3" s="92"/>
      <c r="D3" s="92"/>
      <c r="E3" s="92"/>
      <c r="F3" s="90"/>
      <c r="H3" s="3"/>
      <c r="I3" s="3"/>
      <c r="J3" s="75" t="s">
        <v>85</v>
      </c>
      <c r="K3" s="75"/>
      <c r="L3" s="75"/>
      <c r="M3" s="75"/>
      <c r="N3" s="3"/>
    </row>
    <row r="4" spans="1:14" ht="18" customHeight="1" thickBot="1">
      <c r="A4" s="3"/>
      <c r="B4" s="92"/>
      <c r="C4" s="92"/>
      <c r="D4" s="92"/>
      <c r="E4" s="92"/>
      <c r="F4" s="4"/>
      <c r="G4" s="11"/>
      <c r="H4" s="11"/>
      <c r="I4" s="11"/>
      <c r="J4" s="76" t="s">
        <v>206</v>
      </c>
      <c r="K4" s="76"/>
      <c r="L4" s="76"/>
      <c r="M4" s="76"/>
      <c r="N4" s="11"/>
    </row>
    <row r="5" spans="1:14" ht="15.75" customHeight="1">
      <c r="A5" s="3"/>
      <c r="B5" s="92"/>
      <c r="C5" s="92"/>
      <c r="D5" s="92"/>
      <c r="E5" s="92"/>
      <c r="F5" s="4"/>
      <c r="H5" s="12"/>
      <c r="I5" s="12"/>
      <c r="J5" s="77" t="s">
        <v>0</v>
      </c>
      <c r="K5" s="77"/>
      <c r="L5" s="77"/>
      <c r="M5" s="77"/>
      <c r="N5" s="12"/>
    </row>
    <row r="6" spans="1:14" ht="15.75" thickBot="1">
      <c r="A6" s="3"/>
      <c r="B6" s="92"/>
      <c r="C6" s="92"/>
      <c r="D6" s="92"/>
      <c r="E6" s="92"/>
      <c r="F6" s="4"/>
      <c r="G6" s="11"/>
      <c r="H6" s="11"/>
      <c r="I6" s="11"/>
      <c r="J6" s="76"/>
      <c r="K6" s="76"/>
      <c r="L6" s="76"/>
      <c r="M6" s="76"/>
      <c r="N6" s="11"/>
    </row>
    <row r="7" spans="1:14" ht="15.75" customHeight="1">
      <c r="A7" s="3"/>
      <c r="B7" s="92"/>
      <c r="C7" s="92"/>
      <c r="D7" s="92"/>
      <c r="E7" s="92"/>
      <c r="F7" s="4"/>
      <c r="H7" s="12"/>
      <c r="I7" s="12"/>
      <c r="J7" s="41" t="s">
        <v>1</v>
      </c>
      <c r="K7" s="77" t="s">
        <v>2</v>
      </c>
      <c r="L7" s="77"/>
      <c r="M7" s="77"/>
      <c r="N7" s="12"/>
    </row>
    <row r="8" spans="1:14" ht="15" customHeight="1">
      <c r="A8" s="3"/>
      <c r="B8" s="92"/>
      <c r="C8" s="92"/>
      <c r="D8" s="92"/>
      <c r="E8" s="92"/>
      <c r="F8" s="4"/>
      <c r="H8" s="9"/>
      <c r="I8" s="9"/>
      <c r="J8" s="119" t="s">
        <v>3</v>
      </c>
      <c r="K8" s="119"/>
      <c r="L8" s="119"/>
      <c r="M8" s="119"/>
      <c r="N8" s="9"/>
    </row>
    <row r="9" spans="1:14" ht="9.75" customHeight="1">
      <c r="A9" s="3"/>
      <c r="B9" s="92"/>
      <c r="C9" s="92"/>
      <c r="D9" s="92"/>
      <c r="E9" s="92"/>
      <c r="F9" s="4"/>
      <c r="G9" s="92"/>
      <c r="H9" s="92"/>
      <c r="I9" s="92"/>
      <c r="J9" s="92"/>
      <c r="K9" s="92"/>
      <c r="L9" s="92"/>
      <c r="M9" s="92"/>
      <c r="N9" s="92"/>
    </row>
    <row r="10" spans="1:14" ht="18.75" customHeight="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5"/>
    </row>
    <row r="11" spans="1:14" ht="18.75" customHeight="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5"/>
    </row>
    <row r="12" spans="1:14" ht="18.75" customHeight="1">
      <c r="A12" s="116" t="s">
        <v>191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5"/>
    </row>
    <row r="13" spans="1:14" ht="36" customHeight="1" thickBot="1">
      <c r="A13" s="117" t="s">
        <v>183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5"/>
    </row>
    <row r="14" spans="1:14" ht="15.75" customHeight="1">
      <c r="A14" s="115" t="s">
        <v>133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5"/>
    </row>
    <row r="15" spans="1:14" ht="30" customHeight="1" thickBot="1">
      <c r="A15" s="118" t="s">
        <v>184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5"/>
    </row>
    <row r="16" spans="1:14" ht="15.75" customHeight="1">
      <c r="A16" s="115" t="s">
        <v>134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5"/>
    </row>
    <row r="17" spans="1:14" ht="9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5"/>
    </row>
    <row r="18" spans="1:14" ht="15" customHeight="1">
      <c r="A18" s="75" t="s">
        <v>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5"/>
    </row>
    <row r="19" spans="1:14" ht="15">
      <c r="A19" s="7"/>
      <c r="B19" s="7"/>
      <c r="C19" s="7"/>
      <c r="D19" s="7"/>
      <c r="E19" s="7"/>
      <c r="F19" s="6"/>
      <c r="G19" s="7"/>
      <c r="H19" s="7"/>
      <c r="I19" s="7"/>
      <c r="J19" s="42"/>
      <c r="K19" s="7"/>
      <c r="L19" s="7"/>
      <c r="M19" s="7"/>
      <c r="N19" s="7"/>
    </row>
    <row r="20" spans="1:14" ht="15.75" customHeight="1">
      <c r="A20" s="113" t="s">
        <v>95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3"/>
    </row>
    <row r="21" spans="1:14" ht="9" customHeight="1">
      <c r="A21" s="89" t="s">
        <v>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3"/>
    </row>
    <row r="22" spans="1:14" ht="15" customHeight="1">
      <c r="A22" s="114" t="s">
        <v>185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3"/>
    </row>
    <row r="23" spans="1:14" ht="15" customHeight="1">
      <c r="A23" s="114" t="s">
        <v>186</v>
      </c>
      <c r="B23" s="114"/>
      <c r="C23" s="114"/>
      <c r="D23" s="114"/>
      <c r="E23" s="114"/>
      <c r="F23" s="114"/>
      <c r="G23" s="114"/>
      <c r="H23" s="39"/>
      <c r="I23" s="39"/>
      <c r="J23" s="43"/>
      <c r="K23" s="39"/>
      <c r="L23" s="39"/>
      <c r="M23" s="39"/>
      <c r="N23" s="3"/>
    </row>
    <row r="24" spans="1:14" ht="15" customHeight="1">
      <c r="A24" s="114" t="s">
        <v>187</v>
      </c>
      <c r="B24" s="114"/>
      <c r="C24" s="114"/>
      <c r="D24" s="114"/>
      <c r="E24" s="114"/>
      <c r="F24" s="114"/>
      <c r="G24" s="39"/>
      <c r="H24" s="39"/>
      <c r="I24" s="39"/>
      <c r="J24" s="43"/>
      <c r="K24" s="39"/>
      <c r="L24" s="39"/>
      <c r="M24" s="39"/>
      <c r="N24" s="3"/>
    </row>
    <row r="25" spans="1:14" ht="15" customHeight="1">
      <c r="A25" s="114" t="s">
        <v>188</v>
      </c>
      <c r="B25" s="114"/>
      <c r="C25" s="114"/>
      <c r="D25" s="114"/>
      <c r="E25" s="114"/>
      <c r="F25" s="114"/>
      <c r="G25" s="114"/>
      <c r="H25" s="39"/>
      <c r="I25" s="39"/>
      <c r="J25" s="43"/>
      <c r="K25" s="39"/>
      <c r="L25" s="39"/>
      <c r="M25" s="39"/>
      <c r="N25" s="3"/>
    </row>
    <row r="26" spans="1:14" ht="15" customHeight="1">
      <c r="A26" s="39"/>
      <c r="B26" s="39"/>
      <c r="C26" s="39"/>
      <c r="D26" s="39"/>
      <c r="E26" s="39"/>
      <c r="F26" s="39"/>
      <c r="G26" s="39"/>
      <c r="H26" s="39"/>
      <c r="I26" s="39"/>
      <c r="J26" s="43"/>
      <c r="K26" s="39"/>
      <c r="L26" s="39"/>
      <c r="M26" s="39"/>
      <c r="N26" s="3"/>
    </row>
    <row r="27" spans="1:14" ht="15" customHeight="1">
      <c r="A27" s="39"/>
      <c r="B27" s="39"/>
      <c r="C27" s="39"/>
      <c r="D27" s="39"/>
      <c r="E27" s="39"/>
      <c r="F27" s="39"/>
      <c r="G27" s="39"/>
      <c r="H27" s="39"/>
      <c r="I27" s="39"/>
      <c r="J27" s="43"/>
      <c r="K27" s="39"/>
      <c r="L27" s="39"/>
      <c r="M27" s="39"/>
      <c r="N27" s="3"/>
    </row>
    <row r="28" spans="1:14" ht="15" customHeight="1">
      <c r="A28" s="113" t="s">
        <v>77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3"/>
    </row>
    <row r="29" spans="1:14" ht="10.5" customHeight="1">
      <c r="A29" s="3"/>
      <c r="B29" s="3"/>
      <c r="C29" s="3"/>
      <c r="D29" s="3"/>
      <c r="E29" s="3"/>
      <c r="F29" s="3"/>
      <c r="G29" s="3"/>
      <c r="H29" s="3"/>
      <c r="I29" s="3"/>
      <c r="J29" s="40"/>
      <c r="K29" s="3"/>
      <c r="L29" s="3"/>
      <c r="M29" s="3"/>
      <c r="N29" s="3"/>
    </row>
    <row r="30" spans="1:13" ht="24" customHeight="1">
      <c r="A30" s="88" t="s">
        <v>8</v>
      </c>
      <c r="B30" s="88"/>
      <c r="C30" s="88"/>
      <c r="D30" s="88"/>
      <c r="E30" s="88"/>
      <c r="F30" s="88"/>
      <c r="G30" s="88"/>
      <c r="H30" s="88"/>
      <c r="I30" s="88"/>
      <c r="J30" s="88" t="s">
        <v>9</v>
      </c>
      <c r="K30" s="88"/>
      <c r="L30" s="88"/>
      <c r="M30" s="88"/>
    </row>
    <row r="31" spans="1:13" ht="33" customHeight="1">
      <c r="A31" s="72" t="s">
        <v>190</v>
      </c>
      <c r="B31" s="72"/>
      <c r="C31" s="72"/>
      <c r="D31" s="72"/>
      <c r="E31" s="72"/>
      <c r="F31" s="72"/>
      <c r="G31" s="72"/>
      <c r="H31" s="72"/>
      <c r="I31" s="72"/>
      <c r="J31" s="71" t="s">
        <v>208</v>
      </c>
      <c r="K31" s="71"/>
      <c r="L31" s="71"/>
      <c r="M31" s="71"/>
    </row>
    <row r="32" spans="1:13" ht="15.75" customHeight="1">
      <c r="A32" s="72" t="s">
        <v>189</v>
      </c>
      <c r="B32" s="72"/>
      <c r="C32" s="72"/>
      <c r="D32" s="72"/>
      <c r="E32" s="72"/>
      <c r="F32" s="72"/>
      <c r="G32" s="72"/>
      <c r="H32" s="72"/>
      <c r="I32" s="72"/>
      <c r="J32" s="71" t="s">
        <v>208</v>
      </c>
      <c r="K32" s="71"/>
      <c r="L32" s="71"/>
      <c r="M32" s="71"/>
    </row>
    <row r="33" spans="1:13" ht="15.75" customHeight="1">
      <c r="A33" s="72" t="s">
        <v>209</v>
      </c>
      <c r="B33" s="72"/>
      <c r="C33" s="72"/>
      <c r="D33" s="72"/>
      <c r="E33" s="72"/>
      <c r="F33" s="72"/>
      <c r="G33" s="72"/>
      <c r="H33" s="72"/>
      <c r="I33" s="72"/>
      <c r="J33" s="71" t="s">
        <v>210</v>
      </c>
      <c r="K33" s="71"/>
      <c r="L33" s="71"/>
      <c r="M33" s="71"/>
    </row>
    <row r="34" spans="1:14" ht="9" customHeight="1">
      <c r="A34" s="3"/>
      <c r="B34" s="3"/>
      <c r="C34" s="3"/>
      <c r="D34" s="3"/>
      <c r="E34" s="3"/>
      <c r="F34" s="3"/>
      <c r="G34" s="3"/>
      <c r="H34" s="3"/>
      <c r="I34" s="3"/>
      <c r="J34" s="90"/>
      <c r="K34" s="90"/>
      <c r="L34" s="90"/>
      <c r="M34" s="90"/>
      <c r="N34" s="3"/>
    </row>
    <row r="35" spans="1:14" ht="15" customHeight="1">
      <c r="A35" s="113" t="s">
        <v>78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3"/>
    </row>
    <row r="36" spans="1:14" ht="11.25" customHeight="1">
      <c r="A36" s="3"/>
      <c r="B36" s="3"/>
      <c r="C36" s="3"/>
      <c r="D36" s="3"/>
      <c r="E36" s="3"/>
      <c r="F36" s="3"/>
      <c r="G36" s="3"/>
      <c r="H36" s="3"/>
      <c r="I36" s="3"/>
      <c r="J36" s="40"/>
      <c r="K36" s="3"/>
      <c r="L36" s="3"/>
      <c r="M36" s="3"/>
      <c r="N36" s="3"/>
    </row>
    <row r="37" spans="1:13" ht="36.75" customHeight="1">
      <c r="A37" s="88" t="s">
        <v>13</v>
      </c>
      <c r="B37" s="73"/>
      <c r="C37" s="73"/>
      <c r="D37" s="73"/>
      <c r="E37" s="73"/>
      <c r="F37" s="73"/>
      <c r="G37" s="73"/>
      <c r="H37" s="73"/>
      <c r="I37" s="73"/>
      <c r="J37" s="88" t="s">
        <v>14</v>
      </c>
      <c r="K37" s="88"/>
      <c r="L37" s="88" t="s">
        <v>15</v>
      </c>
      <c r="M37" s="88"/>
    </row>
    <row r="38" spans="1:13" ht="15.75" customHeight="1">
      <c r="A38" s="72" t="s">
        <v>192</v>
      </c>
      <c r="B38" s="73"/>
      <c r="C38" s="73"/>
      <c r="D38" s="73"/>
      <c r="E38" s="73"/>
      <c r="F38" s="73"/>
      <c r="G38" s="73"/>
      <c r="H38" s="73"/>
      <c r="I38" s="73"/>
      <c r="J38" s="71" t="s">
        <v>193</v>
      </c>
      <c r="K38" s="71"/>
      <c r="L38" s="71" t="s">
        <v>196</v>
      </c>
      <c r="M38" s="71"/>
    </row>
    <row r="39" spans="1:13" ht="15.75" customHeight="1">
      <c r="A39" s="72" t="s">
        <v>192</v>
      </c>
      <c r="B39" s="73"/>
      <c r="C39" s="73"/>
      <c r="D39" s="73"/>
      <c r="E39" s="73"/>
      <c r="F39" s="73"/>
      <c r="G39" s="73"/>
      <c r="H39" s="73"/>
      <c r="I39" s="73"/>
      <c r="J39" s="71" t="s">
        <v>193</v>
      </c>
      <c r="K39" s="71"/>
      <c r="L39" s="71" t="s">
        <v>196</v>
      </c>
      <c r="M39" s="71"/>
    </row>
    <row r="40" spans="1:13" ht="15.75" customHeight="1">
      <c r="A40" s="72" t="s">
        <v>192</v>
      </c>
      <c r="B40" s="73"/>
      <c r="C40" s="73"/>
      <c r="D40" s="73"/>
      <c r="E40" s="73"/>
      <c r="F40" s="73"/>
      <c r="G40" s="73"/>
      <c r="H40" s="73"/>
      <c r="I40" s="73"/>
      <c r="J40" s="71" t="s">
        <v>193</v>
      </c>
      <c r="K40" s="71"/>
      <c r="L40" s="71" t="s">
        <v>196</v>
      </c>
      <c r="M40" s="71"/>
    </row>
    <row r="41" spans="1:13" ht="15.75" customHeight="1">
      <c r="A41" s="72" t="s">
        <v>194</v>
      </c>
      <c r="B41" s="73"/>
      <c r="C41" s="73"/>
      <c r="D41" s="73"/>
      <c r="E41" s="73"/>
      <c r="F41" s="73"/>
      <c r="G41" s="73"/>
      <c r="H41" s="73"/>
      <c r="I41" s="73"/>
      <c r="J41" s="71" t="s">
        <v>195</v>
      </c>
      <c r="K41" s="71"/>
      <c r="L41" s="71" t="s">
        <v>196</v>
      </c>
      <c r="M41" s="71"/>
    </row>
    <row r="42" spans="1:13" ht="15.75" customHeight="1">
      <c r="A42" s="72" t="s">
        <v>16</v>
      </c>
      <c r="B42" s="73"/>
      <c r="C42" s="73"/>
      <c r="D42" s="73"/>
      <c r="E42" s="73"/>
      <c r="F42" s="73"/>
      <c r="G42" s="73"/>
      <c r="H42" s="73"/>
      <c r="I42" s="73"/>
      <c r="J42" s="71"/>
      <c r="K42" s="71"/>
      <c r="L42" s="71"/>
      <c r="M42" s="71"/>
    </row>
    <row r="43" spans="1:14" ht="9" customHeight="1">
      <c r="A43" s="3"/>
      <c r="B43" s="3"/>
      <c r="C43" s="3"/>
      <c r="D43" s="3"/>
      <c r="E43" s="3"/>
      <c r="F43" s="3"/>
      <c r="G43" s="3"/>
      <c r="H43" s="3"/>
      <c r="I43" s="3"/>
      <c r="J43" s="40"/>
      <c r="K43" s="3"/>
      <c r="L43" s="3"/>
      <c r="M43" s="3"/>
      <c r="N43" s="3"/>
    </row>
    <row r="44" spans="1:14" ht="15" customHeight="1">
      <c r="A44" s="113" t="s">
        <v>79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3"/>
    </row>
    <row r="45" spans="1:14" ht="8.25" customHeight="1">
      <c r="A45" s="3"/>
      <c r="B45" s="3"/>
      <c r="C45" s="3"/>
      <c r="D45" s="3"/>
      <c r="E45" s="3"/>
      <c r="F45" s="3"/>
      <c r="G45" s="3"/>
      <c r="H45" s="3"/>
      <c r="I45" s="3"/>
      <c r="J45" s="40"/>
      <c r="K45" s="3"/>
      <c r="L45" s="3"/>
      <c r="M45" s="3"/>
      <c r="N45" s="3"/>
    </row>
    <row r="46" spans="1:13" ht="19.5" customHeight="1">
      <c r="A46" s="72" t="s">
        <v>17</v>
      </c>
      <c r="B46" s="72"/>
      <c r="C46" s="72"/>
      <c r="D46" s="72"/>
      <c r="E46" s="72"/>
      <c r="F46" s="72"/>
      <c r="G46" s="72"/>
      <c r="H46" s="72"/>
      <c r="I46" s="72"/>
      <c r="J46" s="71">
        <v>195</v>
      </c>
      <c r="K46" s="71"/>
      <c r="L46" s="71"/>
      <c r="M46" s="71"/>
    </row>
    <row r="47" spans="1:13" ht="34.5" customHeight="1">
      <c r="A47" s="72" t="s">
        <v>18</v>
      </c>
      <c r="B47" s="72"/>
      <c r="C47" s="72"/>
      <c r="D47" s="72"/>
      <c r="E47" s="72"/>
      <c r="F47" s="72"/>
      <c r="G47" s="72"/>
      <c r="H47" s="72"/>
      <c r="I47" s="72"/>
      <c r="J47" s="71">
        <v>27</v>
      </c>
      <c r="K47" s="71"/>
      <c r="L47" s="71"/>
      <c r="M47" s="71"/>
    </row>
    <row r="48" spans="1:13" ht="31.5" customHeight="1">
      <c r="A48" s="72" t="s">
        <v>19</v>
      </c>
      <c r="B48" s="72"/>
      <c r="C48" s="72"/>
      <c r="D48" s="72"/>
      <c r="E48" s="72"/>
      <c r="F48" s="72"/>
      <c r="G48" s="72"/>
      <c r="H48" s="72"/>
      <c r="I48" s="72"/>
      <c r="J48" s="71">
        <v>28</v>
      </c>
      <c r="K48" s="71"/>
      <c r="L48" s="71"/>
      <c r="M48" s="71"/>
    </row>
    <row r="49" spans="1:13" ht="20.25" customHeight="1">
      <c r="A49" s="72" t="s">
        <v>20</v>
      </c>
      <c r="B49" s="72"/>
      <c r="C49" s="72"/>
      <c r="D49" s="72"/>
      <c r="E49" s="72"/>
      <c r="F49" s="72"/>
      <c r="G49" s="72"/>
      <c r="H49" s="72"/>
      <c r="I49" s="72"/>
      <c r="J49" s="71">
        <v>195</v>
      </c>
      <c r="K49" s="71"/>
      <c r="L49" s="71"/>
      <c r="M49" s="71"/>
    </row>
    <row r="50" spans="1:13" ht="35.25" customHeight="1">
      <c r="A50" s="72" t="s">
        <v>21</v>
      </c>
      <c r="B50" s="72"/>
      <c r="C50" s="72"/>
      <c r="D50" s="72"/>
      <c r="E50" s="72"/>
      <c r="F50" s="72"/>
      <c r="G50" s="72"/>
      <c r="H50" s="72"/>
      <c r="I50" s="72"/>
      <c r="J50" s="71">
        <v>27</v>
      </c>
      <c r="K50" s="71"/>
      <c r="L50" s="71"/>
      <c r="M50" s="71"/>
    </row>
    <row r="51" spans="1:13" ht="30.75" customHeight="1">
      <c r="A51" s="72" t="s">
        <v>22</v>
      </c>
      <c r="B51" s="72"/>
      <c r="C51" s="72"/>
      <c r="D51" s="72"/>
      <c r="E51" s="72"/>
      <c r="F51" s="72"/>
      <c r="G51" s="72"/>
      <c r="H51" s="72"/>
      <c r="I51" s="72"/>
      <c r="J51" s="71">
        <v>28</v>
      </c>
      <c r="K51" s="71"/>
      <c r="L51" s="71"/>
      <c r="M51" s="71"/>
    </row>
    <row r="52" spans="1:13" ht="35.25" customHeight="1">
      <c r="A52" s="72" t="s">
        <v>23</v>
      </c>
      <c r="B52" s="72"/>
      <c r="C52" s="72"/>
      <c r="D52" s="72"/>
      <c r="E52" s="72"/>
      <c r="F52" s="72"/>
      <c r="G52" s="72"/>
      <c r="H52" s="72"/>
      <c r="I52" s="72"/>
      <c r="J52" s="121">
        <v>0</v>
      </c>
      <c r="K52" s="71"/>
      <c r="L52" s="71"/>
      <c r="M52" s="71"/>
    </row>
    <row r="53" spans="1:13" ht="34.5" customHeight="1">
      <c r="A53" s="72" t="s">
        <v>24</v>
      </c>
      <c r="B53" s="72"/>
      <c r="C53" s="72"/>
      <c r="D53" s="72"/>
      <c r="E53" s="72"/>
      <c r="F53" s="72"/>
      <c r="G53" s="72"/>
      <c r="H53" s="72"/>
      <c r="I53" s="72"/>
      <c r="J53" s="71"/>
      <c r="K53" s="71"/>
      <c r="L53" s="71"/>
      <c r="M53" s="71"/>
    </row>
    <row r="54" spans="1:13" ht="30" customHeight="1">
      <c r="A54" s="72" t="s">
        <v>135</v>
      </c>
      <c r="B54" s="72"/>
      <c r="C54" s="72"/>
      <c r="D54" s="72"/>
      <c r="E54" s="72"/>
      <c r="F54" s="72"/>
      <c r="G54" s="72"/>
      <c r="H54" s="72"/>
      <c r="I54" s="72"/>
      <c r="J54" s="71">
        <v>15097</v>
      </c>
      <c r="K54" s="71"/>
      <c r="L54" s="71"/>
      <c r="M54" s="71"/>
    </row>
    <row r="55" spans="1:14" ht="15" customHeight="1">
      <c r="A55" s="3"/>
      <c r="B55" s="3"/>
      <c r="C55" s="3"/>
      <c r="D55" s="3"/>
      <c r="E55" s="3"/>
      <c r="F55" s="3"/>
      <c r="G55" s="3"/>
      <c r="H55" s="3"/>
      <c r="I55" s="3"/>
      <c r="J55" s="40"/>
      <c r="K55" s="3"/>
      <c r="L55" s="3"/>
      <c r="M55" s="3"/>
      <c r="N55" s="3"/>
    </row>
    <row r="56" spans="1:14" ht="15.75" customHeight="1">
      <c r="A56" s="75" t="s">
        <v>25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"/>
    </row>
    <row r="57" spans="1:14" ht="21" customHeight="1">
      <c r="A57" s="120" t="s">
        <v>96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7"/>
    </row>
    <row r="58" spans="1:14" ht="66.75" customHeight="1">
      <c r="A58" s="88" t="s">
        <v>26</v>
      </c>
      <c r="B58" s="88"/>
      <c r="C58" s="88"/>
      <c r="D58" s="88"/>
      <c r="E58" s="88"/>
      <c r="F58" s="88"/>
      <c r="G58" s="88"/>
      <c r="H58" s="88"/>
      <c r="I58" s="88"/>
      <c r="J58" s="88"/>
      <c r="K58" s="27" t="s">
        <v>29</v>
      </c>
      <c r="L58" s="27" t="s">
        <v>30</v>
      </c>
      <c r="M58" s="27" t="s">
        <v>31</v>
      </c>
      <c r="N58" s="7"/>
    </row>
    <row r="59" spans="1:14" ht="15.75" customHeight="1">
      <c r="A59" s="72" t="s">
        <v>87</v>
      </c>
      <c r="B59" s="72"/>
      <c r="C59" s="72"/>
      <c r="D59" s="72"/>
      <c r="E59" s="72"/>
      <c r="F59" s="72"/>
      <c r="G59" s="72"/>
      <c r="H59" s="72"/>
      <c r="I59" s="72"/>
      <c r="J59" s="72"/>
      <c r="K59" s="67">
        <v>107136732.46</v>
      </c>
      <c r="L59" s="67">
        <v>111685501.49</v>
      </c>
      <c r="M59" s="70">
        <f>L59/K59</f>
        <v>1.0424576046473912</v>
      </c>
      <c r="N59" s="7"/>
    </row>
    <row r="60" spans="1:14" ht="15.75" customHeight="1">
      <c r="A60" s="6"/>
      <c r="B60" s="6"/>
      <c r="C60" s="6"/>
      <c r="D60" s="6"/>
      <c r="E60" s="6"/>
      <c r="F60" s="6"/>
      <c r="G60" s="6"/>
      <c r="H60" s="6"/>
      <c r="I60" s="6"/>
      <c r="J60" s="44"/>
      <c r="K60" s="6"/>
      <c r="L60" s="6"/>
      <c r="M60" s="6"/>
      <c r="N60" s="7"/>
    </row>
    <row r="61" spans="1:14" ht="31.5" customHeight="1">
      <c r="A61" s="75" t="s">
        <v>97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"/>
    </row>
    <row r="62" spans="1:14" ht="6.75" customHeight="1">
      <c r="A62" s="7"/>
      <c r="B62" s="7"/>
      <c r="C62" s="7"/>
      <c r="D62" s="7"/>
      <c r="E62" s="7"/>
      <c r="F62" s="7"/>
      <c r="G62" s="7"/>
      <c r="H62" s="7"/>
      <c r="I62" s="7"/>
      <c r="J62" s="42"/>
      <c r="K62" s="7"/>
      <c r="L62" s="7"/>
      <c r="M62" s="7"/>
      <c r="N62" s="7"/>
    </row>
    <row r="63" spans="1:14" ht="17.25" customHeight="1">
      <c r="A63" s="112" t="s">
        <v>88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6"/>
    </row>
    <row r="64" spans="1:14" ht="6" customHeight="1">
      <c r="A64" s="35"/>
      <c r="B64" s="35"/>
      <c r="C64" s="35"/>
      <c r="D64" s="35"/>
      <c r="E64" s="35"/>
      <c r="F64" s="35"/>
      <c r="G64" s="35"/>
      <c r="H64" s="35"/>
      <c r="I64" s="35"/>
      <c r="J64" s="45"/>
      <c r="K64" s="35"/>
      <c r="L64" s="35"/>
      <c r="M64" s="35"/>
      <c r="N64" s="16"/>
    </row>
    <row r="65" spans="1:14" ht="15.75" customHeight="1">
      <c r="A65" s="106" t="s">
        <v>101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4"/>
    </row>
    <row r="66" spans="1:14" s="36" customFormat="1" ht="69.75" customHeight="1">
      <c r="A66" s="85" t="s">
        <v>26</v>
      </c>
      <c r="B66" s="107"/>
      <c r="C66" s="107"/>
      <c r="D66" s="86"/>
      <c r="E66" s="88" t="s">
        <v>98</v>
      </c>
      <c r="F66" s="88"/>
      <c r="G66" s="88" t="s">
        <v>99</v>
      </c>
      <c r="H66" s="88"/>
      <c r="I66" s="27" t="s">
        <v>100</v>
      </c>
      <c r="J66" s="46" t="s">
        <v>31</v>
      </c>
      <c r="K66" s="88" t="s">
        <v>102</v>
      </c>
      <c r="L66" s="88"/>
      <c r="M66" s="88"/>
      <c r="N66" s="37"/>
    </row>
    <row r="67" spans="1:14" ht="15.75" customHeight="1">
      <c r="A67" s="94" t="s">
        <v>105</v>
      </c>
      <c r="B67" s="94"/>
      <c r="C67" s="94"/>
      <c r="D67" s="94"/>
      <c r="E67" s="126">
        <f>E69+E80</f>
        <v>86498.47</v>
      </c>
      <c r="F67" s="127"/>
      <c r="G67" s="126">
        <f>G69+G80</f>
        <v>-17696.7</v>
      </c>
      <c r="H67" s="127"/>
      <c r="I67" s="18"/>
      <c r="J67" s="47">
        <f>G67/E67</f>
        <v>-0.20458974592267354</v>
      </c>
      <c r="K67" s="104"/>
      <c r="L67" s="104"/>
      <c r="M67" s="104"/>
      <c r="N67" s="14"/>
    </row>
    <row r="68" spans="1:14" ht="15">
      <c r="A68" s="81" t="s">
        <v>27</v>
      </c>
      <c r="B68" s="81"/>
      <c r="C68" s="81"/>
      <c r="D68" s="81"/>
      <c r="E68" s="104"/>
      <c r="F68" s="104"/>
      <c r="G68" s="104"/>
      <c r="H68" s="104"/>
      <c r="I68" s="18"/>
      <c r="J68" s="47"/>
      <c r="K68" s="104"/>
      <c r="L68" s="104"/>
      <c r="M68" s="104"/>
      <c r="N68" s="14"/>
    </row>
    <row r="69" spans="1:14" ht="45" customHeight="1">
      <c r="A69" s="81" t="s">
        <v>136</v>
      </c>
      <c r="B69" s="81"/>
      <c r="C69" s="81"/>
      <c r="D69" s="81"/>
      <c r="E69" s="104">
        <f>SUM(E71:F79)</f>
        <v>-15293.769999999999</v>
      </c>
      <c r="F69" s="104"/>
      <c r="G69" s="104">
        <f>SUM(G71:H79)</f>
        <v>-17050.2</v>
      </c>
      <c r="H69" s="104"/>
      <c r="I69" s="18"/>
      <c r="J69" s="47">
        <f>G69/E69</f>
        <v>1.114846110540436</v>
      </c>
      <c r="K69" s="104"/>
      <c r="L69" s="104"/>
      <c r="M69" s="104"/>
      <c r="N69" s="14"/>
    </row>
    <row r="70" spans="1:14" ht="16.5" customHeight="1">
      <c r="A70" s="81" t="s">
        <v>28</v>
      </c>
      <c r="B70" s="81"/>
      <c r="C70" s="81"/>
      <c r="D70" s="81"/>
      <c r="E70" s="104"/>
      <c r="F70" s="104"/>
      <c r="G70" s="104"/>
      <c r="H70" s="104"/>
      <c r="I70" s="18"/>
      <c r="J70" s="47"/>
      <c r="K70" s="104"/>
      <c r="L70" s="104"/>
      <c r="M70" s="104"/>
      <c r="N70" s="14"/>
    </row>
    <row r="71" spans="1:14" ht="18.75" customHeight="1">
      <c r="A71" s="81" t="s">
        <v>141</v>
      </c>
      <c r="B71" s="81"/>
      <c r="C71" s="81"/>
      <c r="D71" s="81"/>
      <c r="E71" s="104"/>
      <c r="F71" s="104"/>
      <c r="G71" s="104"/>
      <c r="H71" s="104"/>
      <c r="I71" s="18"/>
      <c r="J71" s="47"/>
      <c r="K71" s="104"/>
      <c r="L71" s="104"/>
      <c r="M71" s="104"/>
      <c r="N71" s="14"/>
    </row>
    <row r="72" spans="1:14" ht="30" customHeight="1">
      <c r="A72" s="81" t="s">
        <v>142</v>
      </c>
      <c r="B72" s="81"/>
      <c r="C72" s="81"/>
      <c r="D72" s="81"/>
      <c r="E72" s="104">
        <v>-617.4</v>
      </c>
      <c r="F72" s="104"/>
      <c r="G72" s="104">
        <v>-2201.8</v>
      </c>
      <c r="H72" s="104"/>
      <c r="I72" s="18"/>
      <c r="J72" s="47">
        <f>G72/E72</f>
        <v>3.566245545837383</v>
      </c>
      <c r="K72" s="104"/>
      <c r="L72" s="104"/>
      <c r="M72" s="104"/>
      <c r="N72" s="14"/>
    </row>
    <row r="73" spans="1:14" ht="30" customHeight="1">
      <c r="A73" s="81" t="s">
        <v>143</v>
      </c>
      <c r="B73" s="81"/>
      <c r="C73" s="81"/>
      <c r="D73" s="81"/>
      <c r="E73" s="104"/>
      <c r="F73" s="104"/>
      <c r="G73" s="104"/>
      <c r="H73" s="104"/>
      <c r="I73" s="18"/>
      <c r="J73" s="47"/>
      <c r="K73" s="104"/>
      <c r="L73" s="104"/>
      <c r="M73" s="104"/>
      <c r="N73" s="14"/>
    </row>
    <row r="74" spans="1:14" ht="30" customHeight="1">
      <c r="A74" s="81" t="s">
        <v>144</v>
      </c>
      <c r="B74" s="81"/>
      <c r="C74" s="81"/>
      <c r="D74" s="81"/>
      <c r="E74" s="104"/>
      <c r="F74" s="104"/>
      <c r="G74" s="104"/>
      <c r="H74" s="104"/>
      <c r="I74" s="18"/>
      <c r="J74" s="47"/>
      <c r="K74" s="104"/>
      <c r="L74" s="104"/>
      <c r="M74" s="104"/>
      <c r="N74" s="14"/>
    </row>
    <row r="75" spans="1:14" ht="32.25" customHeight="1">
      <c r="A75" s="81" t="s">
        <v>145</v>
      </c>
      <c r="B75" s="81"/>
      <c r="C75" s="81"/>
      <c r="D75" s="81"/>
      <c r="E75" s="104">
        <v>-8309.9</v>
      </c>
      <c r="F75" s="104"/>
      <c r="G75" s="104">
        <v>-1116.7</v>
      </c>
      <c r="H75" s="104"/>
      <c r="I75" s="18"/>
      <c r="J75" s="47">
        <f>G75/E75</f>
        <v>0.1343818818517672</v>
      </c>
      <c r="K75" s="104"/>
      <c r="L75" s="104"/>
      <c r="M75" s="104"/>
      <c r="N75" s="14"/>
    </row>
    <row r="76" spans="1:14" ht="30" customHeight="1">
      <c r="A76" s="81" t="s">
        <v>146</v>
      </c>
      <c r="B76" s="81"/>
      <c r="C76" s="81"/>
      <c r="D76" s="81"/>
      <c r="E76" s="104">
        <v>-2630</v>
      </c>
      <c r="F76" s="104"/>
      <c r="G76" s="104"/>
      <c r="H76" s="104"/>
      <c r="I76" s="18"/>
      <c r="J76" s="47">
        <f>G76/E76</f>
        <v>0</v>
      </c>
      <c r="K76" s="104"/>
      <c r="L76" s="104"/>
      <c r="M76" s="104"/>
      <c r="N76" s="14"/>
    </row>
    <row r="77" spans="1:14" ht="45" customHeight="1">
      <c r="A77" s="81" t="s">
        <v>147</v>
      </c>
      <c r="B77" s="81"/>
      <c r="C77" s="81"/>
      <c r="D77" s="81"/>
      <c r="E77" s="104"/>
      <c r="F77" s="104"/>
      <c r="G77" s="104"/>
      <c r="H77" s="104"/>
      <c r="I77" s="18"/>
      <c r="J77" s="47"/>
      <c r="K77" s="104"/>
      <c r="L77" s="104"/>
      <c r="M77" s="104"/>
      <c r="N77" s="14"/>
    </row>
    <row r="78" spans="1:14" ht="30" customHeight="1">
      <c r="A78" s="81" t="s">
        <v>148</v>
      </c>
      <c r="B78" s="81"/>
      <c r="C78" s="81"/>
      <c r="D78" s="81"/>
      <c r="E78" s="104">
        <v>-2301.47</v>
      </c>
      <c r="F78" s="104"/>
      <c r="G78" s="104">
        <v>-28.55</v>
      </c>
      <c r="H78" s="104"/>
      <c r="I78" s="18"/>
      <c r="J78" s="47">
        <f>G78/E78</f>
        <v>0.012405114991722683</v>
      </c>
      <c r="K78" s="104"/>
      <c r="L78" s="104"/>
      <c r="M78" s="104"/>
      <c r="N78" s="14"/>
    </row>
    <row r="79" spans="1:14" ht="30" customHeight="1">
      <c r="A79" s="81" t="s">
        <v>149</v>
      </c>
      <c r="B79" s="81"/>
      <c r="C79" s="81"/>
      <c r="D79" s="81"/>
      <c r="E79" s="104">
        <v>-1435</v>
      </c>
      <c r="F79" s="104"/>
      <c r="G79" s="104">
        <v>-13703.15</v>
      </c>
      <c r="H79" s="104"/>
      <c r="I79" s="18"/>
      <c r="J79" s="47">
        <f>G79/E79</f>
        <v>9.549233449477352</v>
      </c>
      <c r="K79" s="104"/>
      <c r="L79" s="104"/>
      <c r="M79" s="104"/>
      <c r="N79" s="14"/>
    </row>
    <row r="80" spans="1:14" ht="46.5" customHeight="1">
      <c r="A80" s="81" t="s">
        <v>103</v>
      </c>
      <c r="B80" s="81"/>
      <c r="C80" s="81"/>
      <c r="D80" s="81"/>
      <c r="E80" s="104">
        <f>SUM(E82:F90)</f>
        <v>101792.24</v>
      </c>
      <c r="F80" s="104"/>
      <c r="G80" s="104">
        <f>SUM(G82:H90)</f>
        <v>-646.5</v>
      </c>
      <c r="H80" s="104"/>
      <c r="I80" s="18"/>
      <c r="J80" s="47">
        <f>G80/E80</f>
        <v>-0.006351171759261806</v>
      </c>
      <c r="K80" s="104"/>
      <c r="L80" s="104"/>
      <c r="M80" s="104"/>
      <c r="N80" s="14"/>
    </row>
    <row r="81" spans="1:14" ht="16.5" customHeight="1">
      <c r="A81" s="81" t="s">
        <v>28</v>
      </c>
      <c r="B81" s="81"/>
      <c r="C81" s="81"/>
      <c r="D81" s="81"/>
      <c r="E81" s="104"/>
      <c r="F81" s="104"/>
      <c r="G81" s="104"/>
      <c r="H81" s="104"/>
      <c r="I81" s="18"/>
      <c r="J81" s="47"/>
      <c r="K81" s="104"/>
      <c r="L81" s="104"/>
      <c r="M81" s="104"/>
      <c r="N81" s="14"/>
    </row>
    <row r="82" spans="1:14" ht="33" customHeight="1">
      <c r="A82" s="81" t="s">
        <v>150</v>
      </c>
      <c r="B82" s="81"/>
      <c r="C82" s="81"/>
      <c r="D82" s="81"/>
      <c r="E82" s="104"/>
      <c r="F82" s="104"/>
      <c r="G82" s="104"/>
      <c r="H82" s="104"/>
      <c r="I82" s="18"/>
      <c r="J82" s="47"/>
      <c r="K82" s="104"/>
      <c r="L82" s="104"/>
      <c r="M82" s="104"/>
      <c r="N82" s="14"/>
    </row>
    <row r="83" spans="1:14" ht="30" customHeight="1">
      <c r="A83" s="81" t="s">
        <v>151</v>
      </c>
      <c r="B83" s="81"/>
      <c r="C83" s="81"/>
      <c r="D83" s="81"/>
      <c r="E83" s="104"/>
      <c r="F83" s="104"/>
      <c r="G83" s="104"/>
      <c r="H83" s="104"/>
      <c r="I83" s="18"/>
      <c r="J83" s="47"/>
      <c r="K83" s="104"/>
      <c r="L83" s="104"/>
      <c r="M83" s="104"/>
      <c r="N83" s="14"/>
    </row>
    <row r="84" spans="1:14" ht="30" customHeight="1">
      <c r="A84" s="81" t="s">
        <v>152</v>
      </c>
      <c r="B84" s="81"/>
      <c r="C84" s="81"/>
      <c r="D84" s="81"/>
      <c r="E84" s="104"/>
      <c r="F84" s="104"/>
      <c r="G84" s="104"/>
      <c r="H84" s="104"/>
      <c r="I84" s="18"/>
      <c r="J84" s="47"/>
      <c r="K84" s="104"/>
      <c r="L84" s="104"/>
      <c r="M84" s="104"/>
      <c r="N84" s="14"/>
    </row>
    <row r="85" spans="1:14" ht="30" customHeight="1">
      <c r="A85" s="81" t="s">
        <v>153</v>
      </c>
      <c r="B85" s="81"/>
      <c r="C85" s="81"/>
      <c r="D85" s="81"/>
      <c r="E85" s="104"/>
      <c r="F85" s="104"/>
      <c r="G85" s="104"/>
      <c r="H85" s="104"/>
      <c r="I85" s="18"/>
      <c r="J85" s="47"/>
      <c r="K85" s="104"/>
      <c r="L85" s="104"/>
      <c r="M85" s="104"/>
      <c r="N85" s="14"/>
    </row>
    <row r="86" spans="1:14" ht="34.5" customHeight="1">
      <c r="A86" s="81" t="s">
        <v>154</v>
      </c>
      <c r="B86" s="81"/>
      <c r="C86" s="81"/>
      <c r="D86" s="81"/>
      <c r="E86" s="104"/>
      <c r="F86" s="104"/>
      <c r="G86" s="104"/>
      <c r="H86" s="104"/>
      <c r="I86" s="18"/>
      <c r="J86" s="47"/>
      <c r="K86" s="104"/>
      <c r="L86" s="104"/>
      <c r="M86" s="104"/>
      <c r="N86" s="14"/>
    </row>
    <row r="87" spans="1:14" ht="33" customHeight="1">
      <c r="A87" s="81" t="s">
        <v>155</v>
      </c>
      <c r="B87" s="81"/>
      <c r="C87" s="81"/>
      <c r="D87" s="81"/>
      <c r="E87" s="104"/>
      <c r="F87" s="104"/>
      <c r="G87" s="104"/>
      <c r="H87" s="104"/>
      <c r="I87" s="18"/>
      <c r="J87" s="47"/>
      <c r="K87" s="104"/>
      <c r="L87" s="104"/>
      <c r="M87" s="104"/>
      <c r="N87" s="14"/>
    </row>
    <row r="88" spans="1:14" ht="47.25" customHeight="1">
      <c r="A88" s="81" t="s">
        <v>156</v>
      </c>
      <c r="B88" s="81"/>
      <c r="C88" s="81"/>
      <c r="D88" s="81"/>
      <c r="E88" s="104"/>
      <c r="F88" s="104"/>
      <c r="G88" s="104"/>
      <c r="H88" s="104"/>
      <c r="I88" s="18"/>
      <c r="J88" s="47"/>
      <c r="K88" s="104"/>
      <c r="L88" s="104"/>
      <c r="M88" s="104"/>
      <c r="N88" s="14"/>
    </row>
    <row r="89" spans="1:14" ht="36.75" customHeight="1">
      <c r="A89" s="81" t="s">
        <v>157</v>
      </c>
      <c r="B89" s="81"/>
      <c r="C89" s="81"/>
      <c r="D89" s="81"/>
      <c r="E89" s="104">
        <v>101792.24</v>
      </c>
      <c r="F89" s="104"/>
      <c r="G89" s="104">
        <v>-646.5</v>
      </c>
      <c r="H89" s="104"/>
      <c r="I89" s="18"/>
      <c r="J89" s="47">
        <f>G89/E89</f>
        <v>-0.006351171759261806</v>
      </c>
      <c r="K89" s="104"/>
      <c r="L89" s="104"/>
      <c r="M89" s="104"/>
      <c r="N89" s="14"/>
    </row>
    <row r="90" spans="1:14" ht="32.25" customHeight="1">
      <c r="A90" s="81" t="s">
        <v>32</v>
      </c>
      <c r="B90" s="81"/>
      <c r="C90" s="81"/>
      <c r="D90" s="81"/>
      <c r="E90" s="104"/>
      <c r="F90" s="104"/>
      <c r="G90" s="104"/>
      <c r="H90" s="104"/>
      <c r="I90" s="18"/>
      <c r="J90" s="47"/>
      <c r="K90" s="104"/>
      <c r="L90" s="104"/>
      <c r="M90" s="104"/>
      <c r="N90" s="14"/>
    </row>
    <row r="91" spans="1:14" ht="21" customHeight="1">
      <c r="A91" s="11"/>
      <c r="B91" s="11"/>
      <c r="C91" s="11"/>
      <c r="D91" s="11"/>
      <c r="E91" s="38"/>
      <c r="F91" s="38"/>
      <c r="G91" s="38"/>
      <c r="H91" s="38"/>
      <c r="I91" s="38"/>
      <c r="J91" s="48"/>
      <c r="K91" s="38"/>
      <c r="L91" s="38"/>
      <c r="M91" s="38"/>
      <c r="N91" s="14"/>
    </row>
    <row r="92" spans="1:14" ht="23.25" customHeight="1">
      <c r="A92" s="106" t="s">
        <v>104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4"/>
    </row>
    <row r="93" spans="1:14" ht="65.25" customHeight="1">
      <c r="A93" s="85" t="s">
        <v>26</v>
      </c>
      <c r="B93" s="107"/>
      <c r="C93" s="107"/>
      <c r="D93" s="86"/>
      <c r="E93" s="88" t="s">
        <v>106</v>
      </c>
      <c r="F93" s="88"/>
      <c r="G93" s="88" t="s">
        <v>107</v>
      </c>
      <c r="H93" s="88"/>
      <c r="I93" s="27" t="s">
        <v>108</v>
      </c>
      <c r="J93" s="46" t="s">
        <v>31</v>
      </c>
      <c r="K93" s="88" t="s">
        <v>109</v>
      </c>
      <c r="L93" s="88"/>
      <c r="M93" s="88"/>
      <c r="N93" s="14"/>
    </row>
    <row r="94" spans="1:14" ht="17.25" customHeight="1">
      <c r="A94" s="94" t="s">
        <v>110</v>
      </c>
      <c r="B94" s="94"/>
      <c r="C94" s="94"/>
      <c r="D94" s="94"/>
      <c r="E94" s="104">
        <f>E96+E111</f>
        <v>200951.66</v>
      </c>
      <c r="F94" s="104"/>
      <c r="G94" s="104">
        <f>G96+G111</f>
        <v>390825.15</v>
      </c>
      <c r="H94" s="104"/>
      <c r="I94" s="18"/>
      <c r="J94" s="47">
        <f aca="true" t="shared" si="0" ref="J94:J125">G94/E94</f>
        <v>1.9448714680933714</v>
      </c>
      <c r="K94" s="104"/>
      <c r="L94" s="104"/>
      <c r="M94" s="104"/>
      <c r="N94" s="14"/>
    </row>
    <row r="95" spans="1:14" ht="17.25" customHeight="1">
      <c r="A95" s="81" t="s">
        <v>33</v>
      </c>
      <c r="B95" s="81"/>
      <c r="C95" s="81"/>
      <c r="D95" s="81"/>
      <c r="E95" s="104"/>
      <c r="F95" s="104"/>
      <c r="G95" s="104"/>
      <c r="H95" s="104"/>
      <c r="I95" s="18"/>
      <c r="J95" s="47"/>
      <c r="K95" s="104"/>
      <c r="L95" s="104"/>
      <c r="M95" s="104"/>
      <c r="N95" s="11"/>
    </row>
    <row r="96" spans="1:14" ht="32.25" customHeight="1">
      <c r="A96" s="105" t="s">
        <v>137</v>
      </c>
      <c r="B96" s="105"/>
      <c r="C96" s="105"/>
      <c r="D96" s="105"/>
      <c r="E96" s="104">
        <f>SUM(E98:F110)</f>
        <v>163170.64</v>
      </c>
      <c r="F96" s="104"/>
      <c r="G96" s="104">
        <f>SUM(G98:H110)</f>
        <v>354592.06</v>
      </c>
      <c r="H96" s="104"/>
      <c r="I96" s="18"/>
      <c r="J96" s="47">
        <f t="shared" si="0"/>
        <v>2.1731364171887786</v>
      </c>
      <c r="K96" s="104"/>
      <c r="L96" s="104"/>
      <c r="M96" s="104"/>
      <c r="N96" s="11"/>
    </row>
    <row r="97" spans="1:14" ht="17.25" customHeight="1">
      <c r="A97" s="81" t="s">
        <v>28</v>
      </c>
      <c r="B97" s="81"/>
      <c r="C97" s="81"/>
      <c r="D97" s="81"/>
      <c r="E97" s="104"/>
      <c r="F97" s="104"/>
      <c r="G97" s="104"/>
      <c r="H97" s="104"/>
      <c r="I97" s="18"/>
      <c r="J97" s="47"/>
      <c r="K97" s="104"/>
      <c r="L97" s="104"/>
      <c r="M97" s="104"/>
      <c r="N97" s="11"/>
    </row>
    <row r="98" spans="1:14" ht="16.5" customHeight="1">
      <c r="A98" s="81" t="s">
        <v>158</v>
      </c>
      <c r="B98" s="81"/>
      <c r="C98" s="81"/>
      <c r="D98" s="81"/>
      <c r="E98" s="104"/>
      <c r="F98" s="104"/>
      <c r="G98" s="104"/>
      <c r="H98" s="104"/>
      <c r="I98" s="18"/>
      <c r="J98" s="47"/>
      <c r="K98" s="104"/>
      <c r="L98" s="104"/>
      <c r="M98" s="104"/>
      <c r="N98" s="11"/>
    </row>
    <row r="99" spans="1:14" ht="30" customHeight="1">
      <c r="A99" s="81" t="s">
        <v>159</v>
      </c>
      <c r="B99" s="81"/>
      <c r="C99" s="81"/>
      <c r="D99" s="81"/>
      <c r="E99" s="104">
        <v>-613.38</v>
      </c>
      <c r="F99" s="104"/>
      <c r="G99" s="104">
        <v>-120</v>
      </c>
      <c r="H99" s="104"/>
      <c r="I99" s="18"/>
      <c r="J99" s="47">
        <f t="shared" si="0"/>
        <v>0.19563728846718184</v>
      </c>
      <c r="K99" s="104"/>
      <c r="L99" s="104"/>
      <c r="M99" s="104"/>
      <c r="N99" s="11"/>
    </row>
    <row r="100" spans="1:14" ht="16.5" customHeight="1">
      <c r="A100" s="81" t="s">
        <v>160</v>
      </c>
      <c r="B100" s="81"/>
      <c r="C100" s="81"/>
      <c r="D100" s="81"/>
      <c r="E100" s="104">
        <v>-12572.54</v>
      </c>
      <c r="F100" s="104"/>
      <c r="G100" s="104">
        <v>1980</v>
      </c>
      <c r="H100" s="104"/>
      <c r="I100" s="18"/>
      <c r="J100" s="47">
        <f t="shared" si="0"/>
        <v>-0.15748607679911933</v>
      </c>
      <c r="K100" s="104"/>
      <c r="L100" s="104"/>
      <c r="M100" s="104"/>
      <c r="N100" s="11"/>
    </row>
    <row r="101" spans="1:14" ht="16.5" customHeight="1">
      <c r="A101" s="81" t="s">
        <v>161</v>
      </c>
      <c r="B101" s="81"/>
      <c r="C101" s="81"/>
      <c r="D101" s="81"/>
      <c r="E101" s="104">
        <v>0</v>
      </c>
      <c r="F101" s="104"/>
      <c r="G101" s="104"/>
      <c r="H101" s="104"/>
      <c r="I101" s="18"/>
      <c r="J101" s="47"/>
      <c r="K101" s="104"/>
      <c r="L101" s="104"/>
      <c r="M101" s="104"/>
      <c r="N101" s="11"/>
    </row>
    <row r="102" spans="1:14" ht="16.5" customHeight="1">
      <c r="A102" s="81" t="s">
        <v>162</v>
      </c>
      <c r="B102" s="81"/>
      <c r="C102" s="81"/>
      <c r="D102" s="81"/>
      <c r="E102" s="104">
        <v>17002.55</v>
      </c>
      <c r="F102" s="104"/>
      <c r="G102" s="104">
        <v>250203.72</v>
      </c>
      <c r="H102" s="104"/>
      <c r="I102" s="18"/>
      <c r="J102" s="47">
        <f t="shared" si="0"/>
        <v>14.715658533572906</v>
      </c>
      <c r="K102" s="104"/>
      <c r="L102" s="104"/>
      <c r="M102" s="104"/>
      <c r="N102" s="11"/>
    </row>
    <row r="103" spans="1:14" ht="30" customHeight="1">
      <c r="A103" s="81" t="s">
        <v>163</v>
      </c>
      <c r="B103" s="81"/>
      <c r="C103" s="81"/>
      <c r="D103" s="81"/>
      <c r="E103" s="104">
        <v>84683.03</v>
      </c>
      <c r="F103" s="104"/>
      <c r="G103" s="104">
        <v>51532.03</v>
      </c>
      <c r="H103" s="104"/>
      <c r="I103" s="18"/>
      <c r="J103" s="47">
        <f t="shared" si="0"/>
        <v>0.6085284147248864</v>
      </c>
      <c r="K103" s="104"/>
      <c r="L103" s="104"/>
      <c r="M103" s="104"/>
      <c r="N103" s="11"/>
    </row>
    <row r="104" spans="1:14" ht="19.5" customHeight="1">
      <c r="A104" s="81" t="s">
        <v>111</v>
      </c>
      <c r="B104" s="81"/>
      <c r="C104" s="81"/>
      <c r="D104" s="81"/>
      <c r="E104" s="104">
        <v>47766.78</v>
      </c>
      <c r="F104" s="104"/>
      <c r="G104" s="104">
        <v>33000</v>
      </c>
      <c r="H104" s="104"/>
      <c r="I104" s="18"/>
      <c r="J104" s="47">
        <f t="shared" si="0"/>
        <v>0.6908566999910817</v>
      </c>
      <c r="K104" s="104"/>
      <c r="L104" s="104"/>
      <c r="M104" s="104"/>
      <c r="N104" s="11"/>
    </row>
    <row r="105" spans="1:14" ht="33.75" customHeight="1">
      <c r="A105" s="81" t="s">
        <v>112</v>
      </c>
      <c r="B105" s="81"/>
      <c r="C105" s="81"/>
      <c r="D105" s="81"/>
      <c r="E105" s="104">
        <v>-330</v>
      </c>
      <c r="F105" s="104"/>
      <c r="G105" s="104"/>
      <c r="H105" s="104"/>
      <c r="I105" s="18"/>
      <c r="J105" s="47">
        <f t="shared" si="0"/>
        <v>0</v>
      </c>
      <c r="K105" s="104"/>
      <c r="L105" s="104"/>
      <c r="M105" s="104"/>
      <c r="N105" s="11"/>
    </row>
    <row r="106" spans="1:14" ht="30" customHeight="1">
      <c r="A106" s="81" t="s">
        <v>164</v>
      </c>
      <c r="B106" s="81"/>
      <c r="C106" s="81"/>
      <c r="D106" s="81"/>
      <c r="E106" s="104"/>
      <c r="F106" s="104"/>
      <c r="G106" s="104"/>
      <c r="H106" s="104"/>
      <c r="I106" s="18"/>
      <c r="J106" s="47"/>
      <c r="K106" s="104"/>
      <c r="L106" s="104"/>
      <c r="M106" s="104"/>
      <c r="N106" s="11"/>
    </row>
    <row r="107" spans="1:14" ht="30" customHeight="1">
      <c r="A107" s="81" t="s">
        <v>165</v>
      </c>
      <c r="B107" s="81"/>
      <c r="C107" s="81"/>
      <c r="D107" s="81"/>
      <c r="E107" s="104">
        <v>57270.88</v>
      </c>
      <c r="F107" s="104"/>
      <c r="G107" s="104">
        <v>47426</v>
      </c>
      <c r="H107" s="104"/>
      <c r="I107" s="18"/>
      <c r="J107" s="47">
        <f t="shared" si="0"/>
        <v>0.8280997253752693</v>
      </c>
      <c r="K107" s="104"/>
      <c r="L107" s="104"/>
      <c r="M107" s="104"/>
      <c r="N107" s="11"/>
    </row>
    <row r="108" spans="1:14" ht="20.25" customHeight="1">
      <c r="A108" s="81" t="s">
        <v>166</v>
      </c>
      <c r="B108" s="81"/>
      <c r="C108" s="81"/>
      <c r="D108" s="81"/>
      <c r="E108" s="104">
        <v>17669.86</v>
      </c>
      <c r="F108" s="104"/>
      <c r="G108" s="104">
        <v>120</v>
      </c>
      <c r="H108" s="104"/>
      <c r="I108" s="18"/>
      <c r="J108" s="47">
        <f t="shared" si="0"/>
        <v>0.006791225284184481</v>
      </c>
      <c r="K108" s="104"/>
      <c r="L108" s="104"/>
      <c r="M108" s="104"/>
      <c r="N108" s="11"/>
    </row>
    <row r="109" spans="1:14" ht="16.5" customHeight="1">
      <c r="A109" s="81" t="s">
        <v>167</v>
      </c>
      <c r="B109" s="81"/>
      <c r="C109" s="81"/>
      <c r="D109" s="81"/>
      <c r="E109" s="104">
        <v>-47821.42</v>
      </c>
      <c r="F109" s="104"/>
      <c r="G109" s="104">
        <v>-1693.15</v>
      </c>
      <c r="H109" s="104"/>
      <c r="I109" s="18"/>
      <c r="J109" s="47">
        <f t="shared" si="0"/>
        <v>0.03540568222357262</v>
      </c>
      <c r="K109" s="104"/>
      <c r="L109" s="104"/>
      <c r="M109" s="104"/>
      <c r="N109" s="11"/>
    </row>
    <row r="110" spans="1:14" ht="36" customHeight="1">
      <c r="A110" s="81" t="s">
        <v>168</v>
      </c>
      <c r="B110" s="81"/>
      <c r="C110" s="81"/>
      <c r="D110" s="81"/>
      <c r="E110" s="104">
        <v>114.88</v>
      </c>
      <c r="F110" s="104"/>
      <c r="G110" s="104">
        <v>-27856.54</v>
      </c>
      <c r="H110" s="104"/>
      <c r="I110" s="18"/>
      <c r="J110" s="47">
        <f t="shared" si="0"/>
        <v>-242.48380919220057</v>
      </c>
      <c r="K110" s="104"/>
      <c r="L110" s="104"/>
      <c r="M110" s="104"/>
      <c r="N110" s="11"/>
    </row>
    <row r="111" spans="1:14" ht="47.25" customHeight="1">
      <c r="A111" s="105" t="s">
        <v>115</v>
      </c>
      <c r="B111" s="105"/>
      <c r="C111" s="105"/>
      <c r="D111" s="105"/>
      <c r="E111" s="104">
        <f>SUM(E113:F126)</f>
        <v>37781.02</v>
      </c>
      <c r="F111" s="104"/>
      <c r="G111" s="104">
        <f>SUM(G113:H126)</f>
        <v>36233.09</v>
      </c>
      <c r="H111" s="104"/>
      <c r="I111" s="18"/>
      <c r="J111" s="47">
        <f t="shared" si="0"/>
        <v>0.959028898637464</v>
      </c>
      <c r="K111" s="104"/>
      <c r="L111" s="104"/>
      <c r="M111" s="104"/>
      <c r="N111" s="11"/>
    </row>
    <row r="112" spans="1:14" ht="16.5" customHeight="1">
      <c r="A112" s="81" t="s">
        <v>28</v>
      </c>
      <c r="B112" s="81"/>
      <c r="C112" s="81"/>
      <c r="D112" s="81"/>
      <c r="E112" s="104"/>
      <c r="F112" s="104"/>
      <c r="G112" s="104"/>
      <c r="H112" s="104"/>
      <c r="I112" s="18"/>
      <c r="J112" s="47"/>
      <c r="K112" s="104"/>
      <c r="L112" s="104"/>
      <c r="M112" s="104"/>
      <c r="N112" s="11"/>
    </row>
    <row r="113" spans="1:14" ht="16.5" customHeight="1">
      <c r="A113" s="81" t="s">
        <v>169</v>
      </c>
      <c r="B113" s="81"/>
      <c r="C113" s="81"/>
      <c r="D113" s="81"/>
      <c r="E113" s="104"/>
      <c r="F113" s="104"/>
      <c r="G113" s="104"/>
      <c r="H113" s="104"/>
      <c r="I113" s="18"/>
      <c r="J113" s="47"/>
      <c r="K113" s="104"/>
      <c r="L113" s="104"/>
      <c r="M113" s="104"/>
      <c r="N113" s="11"/>
    </row>
    <row r="114" spans="1:14" ht="30" customHeight="1">
      <c r="A114" s="81" t="s">
        <v>34</v>
      </c>
      <c r="B114" s="81"/>
      <c r="C114" s="81"/>
      <c r="D114" s="81"/>
      <c r="E114" s="104"/>
      <c r="F114" s="104"/>
      <c r="G114" s="104"/>
      <c r="H114" s="104"/>
      <c r="I114" s="18"/>
      <c r="J114" s="47"/>
      <c r="K114" s="104"/>
      <c r="L114" s="104"/>
      <c r="M114" s="104"/>
      <c r="N114" s="11"/>
    </row>
    <row r="115" spans="1:14" ht="17.25" customHeight="1">
      <c r="A115" s="81" t="s">
        <v>170</v>
      </c>
      <c r="B115" s="81"/>
      <c r="C115" s="81"/>
      <c r="D115" s="81"/>
      <c r="E115" s="104"/>
      <c r="F115" s="104"/>
      <c r="G115" s="104">
        <v>600</v>
      </c>
      <c r="H115" s="104"/>
      <c r="I115" s="18"/>
      <c r="J115" s="47"/>
      <c r="K115" s="104"/>
      <c r="L115" s="104"/>
      <c r="M115" s="104"/>
      <c r="N115" s="11"/>
    </row>
    <row r="116" spans="1:14" ht="16.5" customHeight="1">
      <c r="A116" s="81" t="s">
        <v>171</v>
      </c>
      <c r="B116" s="81"/>
      <c r="C116" s="81"/>
      <c r="D116" s="81"/>
      <c r="E116" s="104"/>
      <c r="F116" s="104"/>
      <c r="G116" s="104"/>
      <c r="H116" s="104"/>
      <c r="I116" s="18"/>
      <c r="J116" s="47"/>
      <c r="K116" s="104"/>
      <c r="L116" s="104"/>
      <c r="M116" s="104"/>
      <c r="N116" s="11"/>
    </row>
    <row r="117" spans="1:14" ht="16.5" customHeight="1">
      <c r="A117" s="81" t="s">
        <v>172</v>
      </c>
      <c r="B117" s="81"/>
      <c r="C117" s="81"/>
      <c r="D117" s="81"/>
      <c r="E117" s="104"/>
      <c r="F117" s="104"/>
      <c r="G117" s="104"/>
      <c r="H117" s="104"/>
      <c r="I117" s="18"/>
      <c r="J117" s="47"/>
      <c r="K117" s="104"/>
      <c r="L117" s="104"/>
      <c r="M117" s="104"/>
      <c r="N117" s="11"/>
    </row>
    <row r="118" spans="1:14" ht="30" customHeight="1">
      <c r="A118" s="81" t="s">
        <v>173</v>
      </c>
      <c r="B118" s="81"/>
      <c r="C118" s="81"/>
      <c r="D118" s="81"/>
      <c r="E118" s="104">
        <v>-2</v>
      </c>
      <c r="F118" s="104"/>
      <c r="G118" s="104">
        <v>2558</v>
      </c>
      <c r="H118" s="104"/>
      <c r="I118" s="18"/>
      <c r="J118" s="47">
        <f>G118/E118</f>
        <v>-1279</v>
      </c>
      <c r="K118" s="104"/>
      <c r="L118" s="104"/>
      <c r="M118" s="104"/>
      <c r="N118" s="11"/>
    </row>
    <row r="119" spans="1:14" ht="16.5" customHeight="1">
      <c r="A119" s="81" t="s">
        <v>174</v>
      </c>
      <c r="B119" s="81"/>
      <c r="C119" s="81"/>
      <c r="D119" s="81"/>
      <c r="E119" s="104">
        <v>10058.94</v>
      </c>
      <c r="F119" s="104"/>
      <c r="G119" s="104">
        <v>3117</v>
      </c>
      <c r="H119" s="104"/>
      <c r="I119" s="18"/>
      <c r="J119" s="47">
        <f t="shared" si="0"/>
        <v>0.30987360497229327</v>
      </c>
      <c r="K119" s="104"/>
      <c r="L119" s="104"/>
      <c r="M119" s="104"/>
      <c r="N119" s="11"/>
    </row>
    <row r="120" spans="1:14" ht="30" customHeight="1">
      <c r="A120" s="81" t="s">
        <v>175</v>
      </c>
      <c r="B120" s="81"/>
      <c r="C120" s="81"/>
      <c r="D120" s="81"/>
      <c r="E120" s="104"/>
      <c r="F120" s="104"/>
      <c r="G120" s="104"/>
      <c r="H120" s="104"/>
      <c r="I120" s="18"/>
      <c r="J120" s="47"/>
      <c r="K120" s="104"/>
      <c r="L120" s="104"/>
      <c r="M120" s="104"/>
      <c r="N120" s="11"/>
    </row>
    <row r="121" spans="1:14" ht="30" customHeight="1">
      <c r="A121" s="81" t="s">
        <v>176</v>
      </c>
      <c r="B121" s="81"/>
      <c r="C121" s="81"/>
      <c r="D121" s="81"/>
      <c r="E121" s="104"/>
      <c r="F121" s="104"/>
      <c r="G121" s="104"/>
      <c r="H121" s="104"/>
      <c r="I121" s="18"/>
      <c r="J121" s="47"/>
      <c r="K121" s="104"/>
      <c r="L121" s="104"/>
      <c r="M121" s="104"/>
      <c r="N121" s="11"/>
    </row>
    <row r="122" spans="1:14" ht="30" customHeight="1">
      <c r="A122" s="81" t="s">
        <v>113</v>
      </c>
      <c r="B122" s="81"/>
      <c r="C122" s="81"/>
      <c r="D122" s="81"/>
      <c r="E122" s="104"/>
      <c r="F122" s="104"/>
      <c r="G122" s="104"/>
      <c r="H122" s="104"/>
      <c r="I122" s="18"/>
      <c r="J122" s="47"/>
      <c r="K122" s="104"/>
      <c r="L122" s="104"/>
      <c r="M122" s="104"/>
      <c r="N122" s="11"/>
    </row>
    <row r="123" spans="1:14" ht="30" customHeight="1">
      <c r="A123" s="81" t="s">
        <v>177</v>
      </c>
      <c r="B123" s="81"/>
      <c r="C123" s="81"/>
      <c r="D123" s="81"/>
      <c r="E123" s="104">
        <v>19352.84</v>
      </c>
      <c r="F123" s="104"/>
      <c r="G123" s="104">
        <v>33595.35</v>
      </c>
      <c r="H123" s="104"/>
      <c r="I123" s="18"/>
      <c r="J123" s="47">
        <f t="shared" si="0"/>
        <v>1.735939014635578</v>
      </c>
      <c r="K123" s="104"/>
      <c r="L123" s="104"/>
      <c r="M123" s="104"/>
      <c r="N123" s="11"/>
    </row>
    <row r="124" spans="1:14" ht="16.5" customHeight="1">
      <c r="A124" s="81" t="s">
        <v>178</v>
      </c>
      <c r="B124" s="81"/>
      <c r="C124" s="81"/>
      <c r="D124" s="81"/>
      <c r="E124" s="104"/>
      <c r="F124" s="104"/>
      <c r="G124" s="104"/>
      <c r="H124" s="104"/>
      <c r="I124" s="18"/>
      <c r="J124" s="47"/>
      <c r="K124" s="104"/>
      <c r="L124" s="104"/>
      <c r="M124" s="104"/>
      <c r="N124" s="11"/>
    </row>
    <row r="125" spans="1:14" ht="16.5" customHeight="1">
      <c r="A125" s="81" t="s">
        <v>179</v>
      </c>
      <c r="B125" s="81"/>
      <c r="C125" s="81"/>
      <c r="D125" s="81"/>
      <c r="E125" s="104">
        <v>8371.24</v>
      </c>
      <c r="F125" s="104"/>
      <c r="G125" s="104">
        <v>-3637.26</v>
      </c>
      <c r="H125" s="104"/>
      <c r="I125" s="18"/>
      <c r="J125" s="47">
        <f t="shared" si="0"/>
        <v>-0.43449477018936267</v>
      </c>
      <c r="K125" s="104"/>
      <c r="L125" s="104"/>
      <c r="M125" s="104"/>
      <c r="N125" s="11"/>
    </row>
    <row r="126" spans="1:14" ht="30.75" customHeight="1">
      <c r="A126" s="81" t="s">
        <v>180</v>
      </c>
      <c r="B126" s="81"/>
      <c r="C126" s="81"/>
      <c r="D126" s="81"/>
      <c r="E126" s="104"/>
      <c r="F126" s="104"/>
      <c r="G126" s="104"/>
      <c r="H126" s="104"/>
      <c r="I126" s="18"/>
      <c r="J126" s="47"/>
      <c r="K126" s="104"/>
      <c r="L126" s="104"/>
      <c r="M126" s="104"/>
      <c r="N126" s="11"/>
    </row>
    <row r="127" spans="1:14" ht="11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49"/>
      <c r="K127" s="14"/>
      <c r="L127" s="14"/>
      <c r="M127" s="14"/>
      <c r="N127" s="14"/>
    </row>
    <row r="128" spans="1:14" ht="15.75" customHeight="1">
      <c r="A128" s="99" t="s">
        <v>89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16"/>
    </row>
    <row r="129" spans="1:14" ht="9.75" customHeight="1">
      <c r="A129" s="7"/>
      <c r="B129" s="7"/>
      <c r="C129" s="7"/>
      <c r="D129" s="7"/>
      <c r="E129" s="7"/>
      <c r="F129" s="7"/>
      <c r="G129" s="7"/>
      <c r="H129" s="7"/>
      <c r="I129" s="7"/>
      <c r="J129" s="42"/>
      <c r="K129" s="7"/>
      <c r="L129" s="7"/>
      <c r="M129" s="7"/>
      <c r="N129" s="7"/>
    </row>
    <row r="130" spans="1:14" ht="28.5" customHeight="1">
      <c r="A130" s="80" t="s">
        <v>90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7"/>
    </row>
    <row r="131" spans="1:14" ht="8.25" customHeight="1">
      <c r="A131" s="8"/>
      <c r="B131" s="8"/>
      <c r="C131" s="8"/>
      <c r="D131" s="8"/>
      <c r="E131" s="8"/>
      <c r="F131" s="8"/>
      <c r="G131" s="8"/>
      <c r="H131" s="8"/>
      <c r="I131" s="8"/>
      <c r="J131" s="50"/>
      <c r="K131" s="8"/>
      <c r="L131" s="8"/>
      <c r="M131" s="8"/>
      <c r="N131" s="8"/>
    </row>
    <row r="132" spans="1:13" ht="55.5" customHeight="1">
      <c r="A132" s="110" t="s">
        <v>35</v>
      </c>
      <c r="B132" s="110" t="s">
        <v>80</v>
      </c>
      <c r="C132" s="110"/>
      <c r="D132" s="110"/>
      <c r="E132" s="110"/>
      <c r="F132" s="110"/>
      <c r="G132" s="110"/>
      <c r="H132" s="110"/>
      <c r="I132" s="79" t="s">
        <v>114</v>
      </c>
      <c r="J132" s="122" t="s">
        <v>116</v>
      </c>
      <c r="K132" s="79" t="s">
        <v>117</v>
      </c>
      <c r="L132" s="79" t="s">
        <v>118</v>
      </c>
      <c r="M132" s="79" t="s">
        <v>36</v>
      </c>
    </row>
    <row r="133" spans="1:13" ht="58.5" customHeight="1">
      <c r="A133" s="110"/>
      <c r="B133" s="110"/>
      <c r="C133" s="110"/>
      <c r="D133" s="110"/>
      <c r="E133" s="110"/>
      <c r="F133" s="110"/>
      <c r="G133" s="110"/>
      <c r="H133" s="110"/>
      <c r="I133" s="79"/>
      <c r="J133" s="122"/>
      <c r="K133" s="79"/>
      <c r="L133" s="79"/>
      <c r="M133" s="79"/>
    </row>
    <row r="134" spans="1:13" ht="15.75">
      <c r="A134" s="19" t="s">
        <v>37</v>
      </c>
      <c r="B134" s="79" t="s">
        <v>197</v>
      </c>
      <c r="C134" s="79"/>
      <c r="D134" s="79"/>
      <c r="E134" s="79"/>
      <c r="F134" s="79"/>
      <c r="G134" s="79"/>
      <c r="H134" s="79"/>
      <c r="I134" s="24">
        <v>2500</v>
      </c>
      <c r="J134" s="65">
        <v>2500</v>
      </c>
      <c r="K134" s="65">
        <v>2500</v>
      </c>
      <c r="L134" s="65">
        <v>2500</v>
      </c>
      <c r="M134" s="64">
        <f>F159</f>
        <v>213532</v>
      </c>
    </row>
    <row r="135" spans="1:13" ht="15.75">
      <c r="A135" s="19" t="s">
        <v>11</v>
      </c>
      <c r="B135" s="79" t="s">
        <v>198</v>
      </c>
      <c r="C135" s="79"/>
      <c r="D135" s="79"/>
      <c r="E135" s="79"/>
      <c r="F135" s="79"/>
      <c r="G135" s="79"/>
      <c r="H135" s="79"/>
      <c r="I135" s="24">
        <v>30</v>
      </c>
      <c r="J135" s="51"/>
      <c r="K135" s="24"/>
      <c r="L135" s="24">
        <v>30</v>
      </c>
      <c r="M135" s="64">
        <f>F160</f>
        <v>95548</v>
      </c>
    </row>
    <row r="136" spans="1:13" ht="15.75">
      <c r="A136" s="19" t="s">
        <v>12</v>
      </c>
      <c r="B136" s="79"/>
      <c r="C136" s="79"/>
      <c r="D136" s="79"/>
      <c r="E136" s="79"/>
      <c r="F136" s="79"/>
      <c r="G136" s="79"/>
      <c r="H136" s="79"/>
      <c r="I136" s="24"/>
      <c r="J136" s="51"/>
      <c r="K136" s="24"/>
      <c r="L136" s="24"/>
      <c r="M136" s="24"/>
    </row>
    <row r="137" spans="1:13" ht="15.75">
      <c r="A137" s="20"/>
      <c r="B137" s="21"/>
      <c r="C137" s="21"/>
      <c r="D137" s="21"/>
      <c r="E137" s="21"/>
      <c r="F137" s="21"/>
      <c r="G137" s="21"/>
      <c r="H137" s="21"/>
      <c r="I137" s="25"/>
      <c r="J137" s="52"/>
      <c r="K137" s="25"/>
      <c r="L137" s="25"/>
      <c r="M137" s="25"/>
    </row>
    <row r="138" spans="1:14" ht="18" customHeight="1">
      <c r="A138" s="123" t="s">
        <v>199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7"/>
    </row>
    <row r="139" spans="1:14" ht="14.2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43"/>
      <c r="K139" s="32"/>
      <c r="L139" s="32"/>
      <c r="M139" s="32"/>
      <c r="N139" s="7"/>
    </row>
    <row r="140" spans="1:14" s="25" customFormat="1" ht="16.5" customHeight="1">
      <c r="A140" s="108" t="s">
        <v>129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4"/>
    </row>
    <row r="141" spans="1:14" s="25" customFormat="1" ht="9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53"/>
      <c r="K141" s="13"/>
      <c r="L141" s="13"/>
      <c r="M141" s="13"/>
      <c r="N141" s="14"/>
    </row>
    <row r="142" spans="1:14" s="25" customFormat="1" ht="16.5" customHeight="1">
      <c r="A142" s="108" t="s">
        <v>130</v>
      </c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4"/>
    </row>
    <row r="143" spans="1:14" ht="16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54"/>
      <c r="K143" s="31"/>
      <c r="L143" s="31"/>
      <c r="M143" s="31"/>
      <c r="N143" s="14"/>
    </row>
    <row r="144" spans="1:14" ht="16.5" customHeight="1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4"/>
    </row>
    <row r="145" spans="1:14" ht="16.5" customHeight="1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4"/>
    </row>
    <row r="146" spans="1:14" ht="16.5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4"/>
    </row>
    <row r="147" spans="1:14" ht="10.5" customHeight="1">
      <c r="A147" s="14" t="s">
        <v>81</v>
      </c>
      <c r="B147" s="14"/>
      <c r="C147" s="14"/>
      <c r="D147" s="14"/>
      <c r="E147" s="14"/>
      <c r="F147" s="14"/>
      <c r="G147" s="14"/>
      <c r="H147" s="14"/>
      <c r="I147" s="14"/>
      <c r="J147" s="49"/>
      <c r="K147" s="14"/>
      <c r="L147" s="14"/>
      <c r="M147" s="14"/>
      <c r="N147" s="14"/>
    </row>
    <row r="148" spans="1:14" ht="15" customHeight="1">
      <c r="A148" s="111" t="s">
        <v>91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22"/>
    </row>
    <row r="149" spans="1:14" ht="9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49"/>
      <c r="K149" s="14"/>
      <c r="L149" s="14"/>
      <c r="M149" s="14"/>
      <c r="N149" s="14"/>
    </row>
    <row r="150" spans="1:14" ht="105" customHeight="1">
      <c r="A150" s="88" t="s">
        <v>26</v>
      </c>
      <c r="B150" s="88"/>
      <c r="C150" s="27" t="s">
        <v>82</v>
      </c>
      <c r="D150" s="88" t="s">
        <v>38</v>
      </c>
      <c r="E150" s="88"/>
      <c r="F150" s="88" t="s">
        <v>39</v>
      </c>
      <c r="G150" s="88"/>
      <c r="H150" s="88"/>
      <c r="I150" s="27" t="s">
        <v>119</v>
      </c>
      <c r="J150" s="88" t="s">
        <v>40</v>
      </c>
      <c r="K150" s="88"/>
      <c r="L150" s="88"/>
      <c r="M150" s="88"/>
      <c r="N150" s="33"/>
    </row>
    <row r="151" spans="1:14" s="63" customFormat="1" ht="68.25" customHeight="1">
      <c r="A151" s="94" t="s">
        <v>41</v>
      </c>
      <c r="B151" s="94"/>
      <c r="C151" s="28" t="s">
        <v>42</v>
      </c>
      <c r="D151" s="95"/>
      <c r="E151" s="95"/>
      <c r="F151" s="95">
        <f>F152-F166</f>
        <v>1215546.8799999952</v>
      </c>
      <c r="G151" s="104"/>
      <c r="H151" s="104"/>
      <c r="I151" s="68"/>
      <c r="J151" s="104"/>
      <c r="K151" s="104"/>
      <c r="L151" s="104"/>
      <c r="M151" s="104"/>
      <c r="N151" s="14"/>
    </row>
    <row r="152" spans="1:14" s="63" customFormat="1" ht="28.5" customHeight="1">
      <c r="A152" s="94" t="s">
        <v>43</v>
      </c>
      <c r="B152" s="94"/>
      <c r="C152" s="28" t="s">
        <v>42</v>
      </c>
      <c r="D152" s="95">
        <f>D154+D155+D157+D162</f>
        <v>86119635.19</v>
      </c>
      <c r="E152" s="95"/>
      <c r="F152" s="95">
        <f>F154+F155+F157+F162</f>
        <v>85957356.97</v>
      </c>
      <c r="G152" s="104"/>
      <c r="H152" s="104"/>
      <c r="I152" s="69">
        <f>(F152/D152*100)/100</f>
        <v>0.9981156652644664</v>
      </c>
      <c r="J152" s="104"/>
      <c r="K152" s="104"/>
      <c r="L152" s="104"/>
      <c r="M152" s="104"/>
      <c r="N152" s="14"/>
    </row>
    <row r="153" spans="1:14" ht="18" customHeight="1">
      <c r="A153" s="81" t="s">
        <v>44</v>
      </c>
      <c r="B153" s="81"/>
      <c r="C153" s="27" t="s">
        <v>42</v>
      </c>
      <c r="D153" s="87"/>
      <c r="E153" s="87"/>
      <c r="F153" s="91"/>
      <c r="G153" s="91"/>
      <c r="H153" s="91"/>
      <c r="I153" s="68"/>
      <c r="J153" s="91"/>
      <c r="K153" s="91"/>
      <c r="L153" s="91"/>
      <c r="M153" s="91"/>
      <c r="N153" s="11"/>
    </row>
    <row r="154" spans="1:14" ht="64.5" customHeight="1">
      <c r="A154" s="81" t="s">
        <v>45</v>
      </c>
      <c r="B154" s="81"/>
      <c r="C154" s="27" t="s">
        <v>42</v>
      </c>
      <c r="D154" s="87">
        <v>67696778.8</v>
      </c>
      <c r="E154" s="87"/>
      <c r="F154" s="87">
        <f>'[1]табл.2'!$D$8</f>
        <v>67696778.8</v>
      </c>
      <c r="G154" s="91"/>
      <c r="H154" s="91"/>
      <c r="I154" s="69">
        <f>(F154/D154*100)/100</f>
        <v>1</v>
      </c>
      <c r="J154" s="91"/>
      <c r="K154" s="91"/>
      <c r="L154" s="91"/>
      <c r="M154" s="91"/>
      <c r="N154" s="11"/>
    </row>
    <row r="155" spans="1:14" ht="22.5" customHeight="1">
      <c r="A155" s="81" t="s">
        <v>46</v>
      </c>
      <c r="B155" s="81"/>
      <c r="C155" s="27" t="s">
        <v>42</v>
      </c>
      <c r="D155" s="87">
        <v>12273893.67</v>
      </c>
      <c r="E155" s="87"/>
      <c r="F155" s="87">
        <v>12111615.45</v>
      </c>
      <c r="G155" s="91"/>
      <c r="H155" s="91"/>
      <c r="I155" s="69">
        <f>(F155/D155*100)/100</f>
        <v>0.9867785867823963</v>
      </c>
      <c r="J155" s="100"/>
      <c r="K155" s="100"/>
      <c r="L155" s="100"/>
      <c r="M155" s="100"/>
      <c r="N155" s="11"/>
    </row>
    <row r="156" spans="1:14" ht="34.5" customHeight="1">
      <c r="A156" s="81" t="s">
        <v>47</v>
      </c>
      <c r="B156" s="81"/>
      <c r="C156" s="27" t="s">
        <v>42</v>
      </c>
      <c r="D156" s="87"/>
      <c r="E156" s="87"/>
      <c r="F156" s="91"/>
      <c r="G156" s="91"/>
      <c r="H156" s="91"/>
      <c r="I156" s="69"/>
      <c r="J156" s="91"/>
      <c r="K156" s="91"/>
      <c r="L156" s="91"/>
      <c r="M156" s="91"/>
      <c r="N156" s="11"/>
    </row>
    <row r="157" spans="1:14" ht="213" customHeight="1">
      <c r="A157" s="81" t="s">
        <v>138</v>
      </c>
      <c r="B157" s="81"/>
      <c r="C157" s="27" t="s">
        <v>42</v>
      </c>
      <c r="D157" s="87">
        <v>309080</v>
      </c>
      <c r="E157" s="87"/>
      <c r="F157" s="87">
        <f>'[1]табл.2'!$D$10</f>
        <v>309080</v>
      </c>
      <c r="G157" s="91"/>
      <c r="H157" s="91"/>
      <c r="I157" s="69">
        <f aca="true" t="shared" si="1" ref="I157:I187">(F157/D157*100)/100</f>
        <v>1</v>
      </c>
      <c r="J157" s="91"/>
      <c r="K157" s="91"/>
      <c r="L157" s="91"/>
      <c r="M157" s="91"/>
      <c r="N157" s="11"/>
    </row>
    <row r="158" spans="1:14" ht="15.75" customHeight="1">
      <c r="A158" s="81" t="s">
        <v>44</v>
      </c>
      <c r="B158" s="81"/>
      <c r="C158" s="27" t="s">
        <v>42</v>
      </c>
      <c r="D158" s="87"/>
      <c r="E158" s="87"/>
      <c r="F158" s="91"/>
      <c r="G158" s="91"/>
      <c r="H158" s="91"/>
      <c r="I158" s="69"/>
      <c r="J158" s="91"/>
      <c r="K158" s="91"/>
      <c r="L158" s="91"/>
      <c r="M158" s="91"/>
      <c r="N158" s="11"/>
    </row>
    <row r="159" spans="1:14" ht="15.75" customHeight="1">
      <c r="A159" s="81" t="s">
        <v>197</v>
      </c>
      <c r="B159" s="81"/>
      <c r="C159" s="27" t="s">
        <v>42</v>
      </c>
      <c r="D159" s="87">
        <v>213532</v>
      </c>
      <c r="E159" s="87"/>
      <c r="F159" s="87">
        <f>'[1]табл.2'!$D$12</f>
        <v>213532</v>
      </c>
      <c r="G159" s="91"/>
      <c r="H159" s="91"/>
      <c r="I159" s="69">
        <f t="shared" si="1"/>
        <v>1</v>
      </c>
      <c r="J159" s="91"/>
      <c r="K159" s="91"/>
      <c r="L159" s="91"/>
      <c r="M159" s="91"/>
      <c r="N159" s="11"/>
    </row>
    <row r="160" spans="1:14" ht="29.25" customHeight="1">
      <c r="A160" s="81" t="s">
        <v>198</v>
      </c>
      <c r="B160" s="81"/>
      <c r="C160" s="27" t="s">
        <v>42</v>
      </c>
      <c r="D160" s="87">
        <v>95548</v>
      </c>
      <c r="E160" s="87"/>
      <c r="F160" s="87">
        <f>'[1]табл.2'!$D$13</f>
        <v>95548</v>
      </c>
      <c r="G160" s="91"/>
      <c r="H160" s="91"/>
      <c r="I160" s="69">
        <f t="shared" si="1"/>
        <v>1</v>
      </c>
      <c r="J160" s="91"/>
      <c r="K160" s="91"/>
      <c r="L160" s="91"/>
      <c r="M160" s="91"/>
      <c r="N160" s="11"/>
    </row>
    <row r="161" spans="1:14" ht="15.75" customHeight="1">
      <c r="A161" s="82" t="s">
        <v>86</v>
      </c>
      <c r="B161" s="84"/>
      <c r="C161" s="27" t="s">
        <v>42</v>
      </c>
      <c r="D161" s="97"/>
      <c r="E161" s="98"/>
      <c r="F161" s="124"/>
      <c r="G161" s="109"/>
      <c r="H161" s="125"/>
      <c r="I161" s="69"/>
      <c r="J161" s="124"/>
      <c r="K161" s="109"/>
      <c r="L161" s="109"/>
      <c r="M161" s="125"/>
      <c r="N161" s="11"/>
    </row>
    <row r="162" spans="1:14" ht="63" customHeight="1">
      <c r="A162" s="81" t="s">
        <v>48</v>
      </c>
      <c r="B162" s="81"/>
      <c r="C162" s="27" t="s">
        <v>42</v>
      </c>
      <c r="D162" s="87">
        <v>5839882.72</v>
      </c>
      <c r="E162" s="87"/>
      <c r="F162" s="87">
        <f>'[1]табл.2'!$D$14</f>
        <v>5839882.72</v>
      </c>
      <c r="G162" s="91"/>
      <c r="H162" s="91"/>
      <c r="I162" s="69">
        <f t="shared" si="1"/>
        <v>1</v>
      </c>
      <c r="J162" s="91"/>
      <c r="K162" s="91"/>
      <c r="L162" s="91"/>
      <c r="M162" s="91"/>
      <c r="N162" s="11"/>
    </row>
    <row r="163" spans="1:14" ht="15.75" customHeight="1">
      <c r="A163" s="81" t="s">
        <v>44</v>
      </c>
      <c r="B163" s="81"/>
      <c r="C163" s="27" t="s">
        <v>42</v>
      </c>
      <c r="D163" s="87"/>
      <c r="E163" s="87"/>
      <c r="F163" s="91"/>
      <c r="G163" s="91"/>
      <c r="H163" s="91"/>
      <c r="I163" s="69"/>
      <c r="J163" s="91"/>
      <c r="K163" s="91"/>
      <c r="L163" s="91"/>
      <c r="M163" s="91"/>
      <c r="N163" s="11"/>
    </row>
    <row r="164" spans="1:14" ht="48" customHeight="1">
      <c r="A164" s="81" t="s">
        <v>49</v>
      </c>
      <c r="B164" s="81"/>
      <c r="C164" s="27" t="s">
        <v>42</v>
      </c>
      <c r="D164" s="87"/>
      <c r="E164" s="87"/>
      <c r="F164" s="91"/>
      <c r="G164" s="91"/>
      <c r="H164" s="91"/>
      <c r="I164" s="69"/>
      <c r="J164" s="91"/>
      <c r="K164" s="91"/>
      <c r="L164" s="91"/>
      <c r="M164" s="91"/>
      <c r="N164" s="11"/>
    </row>
    <row r="165" spans="1:14" ht="47.25" customHeight="1">
      <c r="A165" s="81" t="s">
        <v>50</v>
      </c>
      <c r="B165" s="81"/>
      <c r="C165" s="27" t="s">
        <v>42</v>
      </c>
      <c r="D165" s="87"/>
      <c r="E165" s="87"/>
      <c r="F165" s="91"/>
      <c r="G165" s="91"/>
      <c r="H165" s="91"/>
      <c r="I165" s="69"/>
      <c r="J165" s="91"/>
      <c r="K165" s="91"/>
      <c r="L165" s="91"/>
      <c r="M165" s="91"/>
      <c r="N165" s="11"/>
    </row>
    <row r="166" spans="1:14" s="63" customFormat="1" ht="15.75" customHeight="1">
      <c r="A166" s="94" t="s">
        <v>51</v>
      </c>
      <c r="B166" s="94"/>
      <c r="C166" s="28">
        <v>900</v>
      </c>
      <c r="D166" s="95">
        <f>D168+D173+D182</f>
        <v>86119605.19</v>
      </c>
      <c r="E166" s="95"/>
      <c r="F166" s="95">
        <f>F168+F173+F182</f>
        <v>84741810.09</v>
      </c>
      <c r="G166" s="104"/>
      <c r="H166" s="104"/>
      <c r="I166" s="69">
        <f t="shared" si="1"/>
        <v>0.9840013769575434</v>
      </c>
      <c r="J166" s="95"/>
      <c r="K166" s="104"/>
      <c r="L166" s="104"/>
      <c r="M166" s="104"/>
      <c r="N166" s="14"/>
    </row>
    <row r="167" spans="1:14" ht="15.75" customHeight="1">
      <c r="A167" s="81" t="s">
        <v>44</v>
      </c>
      <c r="B167" s="81"/>
      <c r="C167" s="27"/>
      <c r="D167" s="87"/>
      <c r="E167" s="87"/>
      <c r="F167" s="91"/>
      <c r="G167" s="91"/>
      <c r="H167" s="91"/>
      <c r="I167" s="69"/>
      <c r="J167" s="91"/>
      <c r="K167" s="91"/>
      <c r="L167" s="91"/>
      <c r="M167" s="91"/>
      <c r="N167" s="11"/>
    </row>
    <row r="168" spans="1:14" s="63" customFormat="1" ht="60" customHeight="1">
      <c r="A168" s="94" t="s">
        <v>52</v>
      </c>
      <c r="B168" s="94"/>
      <c r="C168" s="62"/>
      <c r="D168" s="95">
        <f>SUM(D170:E172)</f>
        <v>56578030.62</v>
      </c>
      <c r="E168" s="95"/>
      <c r="F168" s="128">
        <f>F170+F171+F172</f>
        <v>56428001.17</v>
      </c>
      <c r="G168" s="129"/>
      <c r="H168" s="129"/>
      <c r="I168" s="69">
        <f t="shared" si="1"/>
        <v>0.9973482737317662</v>
      </c>
      <c r="J168" s="104"/>
      <c r="K168" s="104"/>
      <c r="L168" s="104"/>
      <c r="M168" s="104"/>
      <c r="N168" s="14"/>
    </row>
    <row r="169" spans="1:14" ht="15">
      <c r="A169" s="81" t="s">
        <v>27</v>
      </c>
      <c r="B169" s="81"/>
      <c r="C169" s="27"/>
      <c r="D169" s="87"/>
      <c r="E169" s="87"/>
      <c r="F169" s="91"/>
      <c r="G169" s="91"/>
      <c r="H169" s="91"/>
      <c r="I169" s="69"/>
      <c r="J169" s="91"/>
      <c r="K169" s="91"/>
      <c r="L169" s="91"/>
      <c r="M169" s="91"/>
      <c r="N169" s="11"/>
    </row>
    <row r="170" spans="1:14" ht="18" customHeight="1">
      <c r="A170" s="81" t="s">
        <v>53</v>
      </c>
      <c r="B170" s="81"/>
      <c r="C170" s="29"/>
      <c r="D170" s="87">
        <f>F170+52477.2</f>
        <v>40604695.18</v>
      </c>
      <c r="E170" s="87"/>
      <c r="F170" s="87">
        <f>'[1]табл.2'!$D$28</f>
        <v>40552217.98</v>
      </c>
      <c r="G170" s="91"/>
      <c r="H170" s="91"/>
      <c r="I170" s="69">
        <f t="shared" si="1"/>
        <v>0.9987076075865766</v>
      </c>
      <c r="J170" s="91" t="s">
        <v>202</v>
      </c>
      <c r="K170" s="91"/>
      <c r="L170" s="91"/>
      <c r="M170" s="91"/>
      <c r="N170" s="11"/>
    </row>
    <row r="171" spans="1:14" ht="18" customHeight="1">
      <c r="A171" s="103" t="s">
        <v>54</v>
      </c>
      <c r="B171" s="103"/>
      <c r="C171" s="29"/>
      <c r="D171" s="87">
        <f>F171+13972.16+76302.99</f>
        <v>4535195.5</v>
      </c>
      <c r="E171" s="87"/>
      <c r="F171" s="87">
        <f>'[1]табл.2'!$D$29</f>
        <v>4444920.35</v>
      </c>
      <c r="G171" s="91"/>
      <c r="H171" s="91"/>
      <c r="I171" s="69">
        <f t="shared" si="1"/>
        <v>0.9800945405771371</v>
      </c>
      <c r="J171" s="91" t="s">
        <v>202</v>
      </c>
      <c r="K171" s="91"/>
      <c r="L171" s="91"/>
      <c r="M171" s="91"/>
      <c r="N171" s="11"/>
    </row>
    <row r="172" spans="1:14" ht="50.25" customHeight="1">
      <c r="A172" s="81" t="s">
        <v>55</v>
      </c>
      <c r="B172" s="81"/>
      <c r="C172" s="29"/>
      <c r="D172" s="87">
        <f>F172+7277.1</f>
        <v>11438139.94</v>
      </c>
      <c r="E172" s="87"/>
      <c r="F172" s="87">
        <f>'[1]табл.2'!$D$30</f>
        <v>11430862.84</v>
      </c>
      <c r="G172" s="91"/>
      <c r="H172" s="91"/>
      <c r="I172" s="69">
        <f t="shared" si="1"/>
        <v>0.9993637864164827</v>
      </c>
      <c r="J172" s="91" t="s">
        <v>202</v>
      </c>
      <c r="K172" s="91"/>
      <c r="L172" s="91"/>
      <c r="M172" s="91"/>
      <c r="N172" s="11"/>
    </row>
    <row r="173" spans="1:14" s="63" customFormat="1" ht="30" customHeight="1">
      <c r="A173" s="94" t="s">
        <v>56</v>
      </c>
      <c r="B173" s="94"/>
      <c r="C173" s="62"/>
      <c r="D173" s="95">
        <f>SUM(D175:E181)</f>
        <v>15070800.190000001</v>
      </c>
      <c r="E173" s="95"/>
      <c r="F173" s="128">
        <f>F175+F176+F177+F178+F179+F180</f>
        <v>14552179.65</v>
      </c>
      <c r="G173" s="129"/>
      <c r="H173" s="129"/>
      <c r="I173" s="69">
        <f t="shared" si="1"/>
        <v>0.9655877237132954</v>
      </c>
      <c r="J173" s="104"/>
      <c r="K173" s="104"/>
      <c r="L173" s="104"/>
      <c r="M173" s="104"/>
      <c r="N173" s="14"/>
    </row>
    <row r="174" spans="1:14" ht="15">
      <c r="A174" s="81" t="s">
        <v>27</v>
      </c>
      <c r="B174" s="81"/>
      <c r="C174" s="29"/>
      <c r="D174" s="87"/>
      <c r="E174" s="87"/>
      <c r="F174" s="87"/>
      <c r="G174" s="91"/>
      <c r="H174" s="91"/>
      <c r="I174" s="69"/>
      <c r="J174" s="91"/>
      <c r="K174" s="91"/>
      <c r="L174" s="91"/>
      <c r="M174" s="91"/>
      <c r="N174" s="11"/>
    </row>
    <row r="175" spans="1:14" ht="15.75" customHeight="1">
      <c r="A175" s="81" t="s">
        <v>57</v>
      </c>
      <c r="B175" s="81"/>
      <c r="C175" s="29"/>
      <c r="D175" s="87">
        <f>F175</f>
        <v>192191.26</v>
      </c>
      <c r="E175" s="87"/>
      <c r="F175" s="87">
        <f>'[1]табл.2'!$D$33</f>
        <v>192191.26</v>
      </c>
      <c r="G175" s="91"/>
      <c r="H175" s="91"/>
      <c r="I175" s="69">
        <f t="shared" si="1"/>
        <v>1</v>
      </c>
      <c r="J175" s="91"/>
      <c r="K175" s="91"/>
      <c r="L175" s="91"/>
      <c r="M175" s="91"/>
      <c r="N175" s="11"/>
    </row>
    <row r="176" spans="1:14" ht="30.75" customHeight="1">
      <c r="A176" s="81" t="s">
        <v>58</v>
      </c>
      <c r="B176" s="81"/>
      <c r="C176" s="29"/>
      <c r="D176" s="87">
        <f>F176+25864.7</f>
        <v>261784.1</v>
      </c>
      <c r="E176" s="87"/>
      <c r="F176" s="87">
        <f>'[1]табл.2'!$D$34</f>
        <v>235919.4</v>
      </c>
      <c r="G176" s="91"/>
      <c r="H176" s="91"/>
      <c r="I176" s="69">
        <f t="shared" si="1"/>
        <v>0.9011983539107226</v>
      </c>
      <c r="J176" s="91" t="s">
        <v>202</v>
      </c>
      <c r="K176" s="91"/>
      <c r="L176" s="91"/>
      <c r="M176" s="91"/>
      <c r="N176" s="11"/>
    </row>
    <row r="177" spans="1:14" ht="33" customHeight="1">
      <c r="A177" s="81" t="s">
        <v>59</v>
      </c>
      <c r="B177" s="81"/>
      <c r="C177" s="29"/>
      <c r="D177" s="87">
        <f>F177+261675.03</f>
        <v>7242061.930000001</v>
      </c>
      <c r="E177" s="87"/>
      <c r="F177" s="87">
        <f>'[1]табл.2'!$D$35</f>
        <v>6980386.9</v>
      </c>
      <c r="G177" s="91"/>
      <c r="H177" s="91"/>
      <c r="I177" s="69">
        <f t="shared" si="1"/>
        <v>0.9638673305297183</v>
      </c>
      <c r="J177" s="91" t="s">
        <v>201</v>
      </c>
      <c r="K177" s="91"/>
      <c r="L177" s="91"/>
      <c r="M177" s="91"/>
      <c r="N177" s="11"/>
    </row>
    <row r="178" spans="1:14" ht="51.75" customHeight="1">
      <c r="A178" s="81" t="s">
        <v>60</v>
      </c>
      <c r="B178" s="81"/>
      <c r="C178" s="29"/>
      <c r="D178" s="87">
        <f>F178</f>
        <v>23868</v>
      </c>
      <c r="E178" s="87"/>
      <c r="F178" s="87">
        <f>'[1]табл.2'!$D$36</f>
        <v>23868</v>
      </c>
      <c r="G178" s="91"/>
      <c r="H178" s="91"/>
      <c r="I178" s="69">
        <f t="shared" si="1"/>
        <v>1</v>
      </c>
      <c r="J178" s="91"/>
      <c r="K178" s="91"/>
      <c r="L178" s="91"/>
      <c r="M178" s="91"/>
      <c r="N178" s="11"/>
    </row>
    <row r="179" spans="1:14" ht="48" customHeight="1">
      <c r="A179" s="81" t="s">
        <v>61</v>
      </c>
      <c r="B179" s="81"/>
      <c r="C179" s="29"/>
      <c r="D179" s="87">
        <f>F179+204732.55</f>
        <v>4772057.359999999</v>
      </c>
      <c r="E179" s="87"/>
      <c r="F179" s="87">
        <f>'[1]табл.2'!$D$37</f>
        <v>4567324.81</v>
      </c>
      <c r="G179" s="91"/>
      <c r="H179" s="91"/>
      <c r="I179" s="69">
        <f t="shared" si="1"/>
        <v>0.9570976343000203</v>
      </c>
      <c r="J179" s="91" t="s">
        <v>201</v>
      </c>
      <c r="K179" s="91"/>
      <c r="L179" s="91"/>
      <c r="M179" s="91"/>
      <c r="N179" s="11"/>
    </row>
    <row r="180" spans="1:14" ht="30" customHeight="1">
      <c r="A180" s="81" t="s">
        <v>62</v>
      </c>
      <c r="B180" s="81"/>
      <c r="C180" s="29"/>
      <c r="D180" s="87">
        <f>F180+0.1+26348.16</f>
        <v>2578837.54</v>
      </c>
      <c r="E180" s="87"/>
      <c r="F180" s="87">
        <v>2552489.28</v>
      </c>
      <c r="G180" s="91"/>
      <c r="H180" s="91"/>
      <c r="I180" s="69">
        <f t="shared" si="1"/>
        <v>0.9897828926439467</v>
      </c>
      <c r="J180" s="91" t="s">
        <v>201</v>
      </c>
      <c r="K180" s="91"/>
      <c r="L180" s="91"/>
      <c r="M180" s="91"/>
      <c r="N180" s="11"/>
    </row>
    <row r="181" spans="1:14" ht="63" customHeight="1">
      <c r="A181" s="81" t="s">
        <v>63</v>
      </c>
      <c r="B181" s="81"/>
      <c r="C181" s="29"/>
      <c r="D181" s="87"/>
      <c r="E181" s="87"/>
      <c r="F181" s="91"/>
      <c r="G181" s="91"/>
      <c r="H181" s="91"/>
      <c r="I181" s="69"/>
      <c r="J181" s="91"/>
      <c r="K181" s="91"/>
      <c r="L181" s="91"/>
      <c r="M181" s="91"/>
      <c r="N181" s="11"/>
    </row>
    <row r="182" spans="1:14" s="63" customFormat="1" ht="45" customHeight="1">
      <c r="A182" s="94" t="s">
        <v>64</v>
      </c>
      <c r="B182" s="94"/>
      <c r="C182" s="62"/>
      <c r="D182" s="95">
        <f>D184+D187</f>
        <v>14470774.38</v>
      </c>
      <c r="E182" s="95"/>
      <c r="F182" s="95">
        <f>F184+F187</f>
        <v>13761629.27</v>
      </c>
      <c r="G182" s="104"/>
      <c r="H182" s="104"/>
      <c r="I182" s="69">
        <f t="shared" si="1"/>
        <v>0.9509946675016849</v>
      </c>
      <c r="J182" s="104"/>
      <c r="K182" s="104"/>
      <c r="L182" s="104"/>
      <c r="M182" s="104"/>
      <c r="N182" s="14"/>
    </row>
    <row r="183" spans="1:14" ht="15">
      <c r="A183" s="81" t="s">
        <v>27</v>
      </c>
      <c r="B183" s="81"/>
      <c r="C183" s="29"/>
      <c r="D183" s="87"/>
      <c r="E183" s="87"/>
      <c r="F183" s="91"/>
      <c r="G183" s="91"/>
      <c r="H183" s="91"/>
      <c r="I183" s="69"/>
      <c r="J183" s="91"/>
      <c r="K183" s="91"/>
      <c r="L183" s="91"/>
      <c r="M183" s="91"/>
      <c r="N183" s="11"/>
    </row>
    <row r="184" spans="1:14" ht="51" customHeight="1">
      <c r="A184" s="81" t="s">
        <v>65</v>
      </c>
      <c r="B184" s="81"/>
      <c r="C184" s="29"/>
      <c r="D184" s="87">
        <f>F184+10100+394494.37</f>
        <v>6613787.3100000005</v>
      </c>
      <c r="E184" s="87"/>
      <c r="F184" s="87">
        <f>'[1]табл.2'!$D$48</f>
        <v>6209192.94</v>
      </c>
      <c r="G184" s="91"/>
      <c r="H184" s="91"/>
      <c r="I184" s="69">
        <f t="shared" si="1"/>
        <v>0.9388256151829595</v>
      </c>
      <c r="J184" s="91" t="s">
        <v>200</v>
      </c>
      <c r="K184" s="91"/>
      <c r="L184" s="91"/>
      <c r="M184" s="91"/>
      <c r="N184" s="11"/>
    </row>
    <row r="185" spans="1:14" ht="60" customHeight="1">
      <c r="A185" s="81" t="s">
        <v>66</v>
      </c>
      <c r="B185" s="81"/>
      <c r="C185" s="29"/>
      <c r="D185" s="87"/>
      <c r="E185" s="87"/>
      <c r="F185" s="91"/>
      <c r="G185" s="91"/>
      <c r="H185" s="91"/>
      <c r="I185" s="69"/>
      <c r="J185" s="91"/>
      <c r="K185" s="91"/>
      <c r="L185" s="91"/>
      <c r="M185" s="91"/>
      <c r="N185" s="11"/>
    </row>
    <row r="186" spans="1:14" ht="60" customHeight="1">
      <c r="A186" s="81" t="s">
        <v>67</v>
      </c>
      <c r="B186" s="81"/>
      <c r="C186" s="29"/>
      <c r="D186" s="87"/>
      <c r="E186" s="87"/>
      <c r="F186" s="91"/>
      <c r="G186" s="91"/>
      <c r="H186" s="91"/>
      <c r="I186" s="69"/>
      <c r="J186" s="91"/>
      <c r="K186" s="91"/>
      <c r="L186" s="91"/>
      <c r="M186" s="91"/>
      <c r="N186" s="11"/>
    </row>
    <row r="187" spans="1:14" ht="64.5" customHeight="1">
      <c r="A187" s="81" t="s">
        <v>68</v>
      </c>
      <c r="B187" s="81"/>
      <c r="C187" s="29"/>
      <c r="D187" s="87">
        <f>F187+283924.24+20626.5</f>
        <v>7856987.07</v>
      </c>
      <c r="E187" s="87"/>
      <c r="F187" s="87">
        <f>'[1]табл.2'!$D$49</f>
        <v>7552436.33</v>
      </c>
      <c r="G187" s="91"/>
      <c r="H187" s="91"/>
      <c r="I187" s="69">
        <f t="shared" si="1"/>
        <v>0.9612382281800038</v>
      </c>
      <c r="J187" s="91" t="s">
        <v>200</v>
      </c>
      <c r="K187" s="91"/>
      <c r="L187" s="91"/>
      <c r="M187" s="91"/>
      <c r="N187" s="11"/>
    </row>
    <row r="188" spans="1:14" ht="45" customHeight="1">
      <c r="A188" s="81" t="s">
        <v>69</v>
      </c>
      <c r="B188" s="81"/>
      <c r="C188" s="29">
        <v>500</v>
      </c>
      <c r="D188" s="87"/>
      <c r="E188" s="87"/>
      <c r="F188" s="91"/>
      <c r="G188" s="91"/>
      <c r="H188" s="91"/>
      <c r="I188" s="69"/>
      <c r="J188" s="91"/>
      <c r="K188" s="91"/>
      <c r="L188" s="91"/>
      <c r="M188" s="91"/>
      <c r="N188" s="11"/>
    </row>
    <row r="189" spans="1:14" ht="15">
      <c r="A189" s="81" t="s">
        <v>27</v>
      </c>
      <c r="B189" s="81"/>
      <c r="C189" s="29"/>
      <c r="D189" s="87"/>
      <c r="E189" s="87"/>
      <c r="F189" s="91"/>
      <c r="G189" s="91"/>
      <c r="H189" s="91"/>
      <c r="I189" s="69"/>
      <c r="J189" s="91"/>
      <c r="K189" s="91"/>
      <c r="L189" s="91"/>
      <c r="M189" s="91"/>
      <c r="N189" s="11"/>
    </row>
    <row r="190" spans="1:14" ht="78.75" customHeight="1">
      <c r="A190" s="81" t="s">
        <v>70</v>
      </c>
      <c r="B190" s="81"/>
      <c r="C190" s="29">
        <v>520</v>
      </c>
      <c r="D190" s="87"/>
      <c r="E190" s="87"/>
      <c r="F190" s="91"/>
      <c r="G190" s="91"/>
      <c r="H190" s="91"/>
      <c r="I190" s="69"/>
      <c r="J190" s="91"/>
      <c r="K190" s="91"/>
      <c r="L190" s="91"/>
      <c r="M190" s="91"/>
      <c r="N190" s="11"/>
    </row>
    <row r="191" spans="1:14" ht="66.75" customHeight="1">
      <c r="A191" s="81" t="s">
        <v>71</v>
      </c>
      <c r="B191" s="81"/>
      <c r="C191" s="29">
        <v>530</v>
      </c>
      <c r="D191" s="87"/>
      <c r="E191" s="87"/>
      <c r="F191" s="91"/>
      <c r="G191" s="91"/>
      <c r="H191" s="91"/>
      <c r="I191" s="69"/>
      <c r="J191" s="91"/>
      <c r="K191" s="91"/>
      <c r="L191" s="91"/>
      <c r="M191" s="91"/>
      <c r="N191" s="11"/>
    </row>
    <row r="192" spans="1:14" ht="11.2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55"/>
      <c r="K192" s="34"/>
      <c r="L192" s="34"/>
      <c r="M192" s="34"/>
      <c r="N192" s="34"/>
    </row>
    <row r="193" spans="1:14" ht="15.75" customHeight="1">
      <c r="A193" s="99" t="s">
        <v>182</v>
      </c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16"/>
    </row>
    <row r="194" spans="1:14" ht="9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56"/>
      <c r="K194" s="17"/>
      <c r="L194" s="17"/>
      <c r="M194" s="17"/>
      <c r="N194" s="17"/>
    </row>
    <row r="195" spans="1:13" ht="45.75" customHeight="1">
      <c r="A195" s="91" t="s">
        <v>26</v>
      </c>
      <c r="B195" s="91"/>
      <c r="C195" s="91"/>
      <c r="D195" s="91"/>
      <c r="E195" s="91"/>
      <c r="F195" s="91"/>
      <c r="G195" s="15" t="s">
        <v>72</v>
      </c>
      <c r="H195" s="91" t="s">
        <v>73</v>
      </c>
      <c r="I195" s="91"/>
      <c r="J195" s="57" t="s">
        <v>74</v>
      </c>
      <c r="K195" s="91" t="s">
        <v>120</v>
      </c>
      <c r="L195" s="91"/>
      <c r="M195" s="91"/>
    </row>
    <row r="196" spans="1:13" ht="15.75" customHeight="1">
      <c r="A196" s="72" t="s">
        <v>10</v>
      </c>
      <c r="B196" s="72"/>
      <c r="C196" s="72"/>
      <c r="D196" s="72"/>
      <c r="E196" s="72"/>
      <c r="F196" s="72"/>
      <c r="G196" s="24"/>
      <c r="H196" s="71"/>
      <c r="I196" s="71"/>
      <c r="J196" s="51"/>
      <c r="K196" s="71"/>
      <c r="L196" s="71"/>
      <c r="M196" s="71"/>
    </row>
    <row r="197" spans="1:13" ht="15.75" customHeight="1">
      <c r="A197" s="72" t="s">
        <v>11</v>
      </c>
      <c r="B197" s="72"/>
      <c r="C197" s="72"/>
      <c r="D197" s="72"/>
      <c r="E197" s="72"/>
      <c r="F197" s="72"/>
      <c r="G197" s="24"/>
      <c r="H197" s="71"/>
      <c r="I197" s="71"/>
      <c r="J197" s="51"/>
      <c r="K197" s="71"/>
      <c r="L197" s="71"/>
      <c r="M197" s="71"/>
    </row>
    <row r="198" spans="1:14" ht="11.25" customHeight="1">
      <c r="A198" s="3" t="s">
        <v>205</v>
      </c>
      <c r="B198" s="3"/>
      <c r="C198" s="3"/>
      <c r="D198" s="3"/>
      <c r="E198" s="3"/>
      <c r="F198" s="3"/>
      <c r="G198" s="3"/>
      <c r="H198" s="3"/>
      <c r="I198" s="3"/>
      <c r="J198" s="40"/>
      <c r="K198" s="3"/>
      <c r="L198" s="3"/>
      <c r="M198" s="3"/>
      <c r="N198" s="3"/>
    </row>
    <row r="199" spans="1:14" ht="15.75" customHeight="1">
      <c r="A199" s="90" t="s">
        <v>121</v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3"/>
    </row>
    <row r="200" spans="1:14" ht="9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56"/>
      <c r="K200" s="17"/>
      <c r="L200" s="17"/>
      <c r="M200" s="17"/>
      <c r="N200" s="17"/>
    </row>
    <row r="201" spans="1:13" ht="28.5" customHeight="1">
      <c r="A201" s="88" t="s">
        <v>26</v>
      </c>
      <c r="B201" s="88"/>
      <c r="C201" s="88"/>
      <c r="D201" s="88"/>
      <c r="E201" s="88"/>
      <c r="F201" s="88"/>
      <c r="G201" s="88"/>
      <c r="H201" s="88"/>
      <c r="I201" s="88"/>
      <c r="J201" s="88" t="s">
        <v>29</v>
      </c>
      <c r="K201" s="88"/>
      <c r="L201" s="88" t="s">
        <v>30</v>
      </c>
      <c r="M201" s="88"/>
    </row>
    <row r="202" spans="1:13" ht="31.5" customHeight="1">
      <c r="A202" s="72" t="s">
        <v>75</v>
      </c>
      <c r="B202" s="72"/>
      <c r="C202" s="72"/>
      <c r="D202" s="72"/>
      <c r="E202" s="72"/>
      <c r="F202" s="72"/>
      <c r="G202" s="72"/>
      <c r="H202" s="72"/>
      <c r="I202" s="72"/>
      <c r="J202" s="88" t="s">
        <v>211</v>
      </c>
      <c r="K202" s="88"/>
      <c r="L202" s="78" t="s">
        <v>212</v>
      </c>
      <c r="M202" s="78"/>
    </row>
    <row r="203" spans="1:13" ht="15" customHeight="1">
      <c r="A203" s="82" t="s">
        <v>122</v>
      </c>
      <c r="B203" s="83"/>
      <c r="C203" s="83"/>
      <c r="D203" s="83"/>
      <c r="E203" s="83"/>
      <c r="F203" s="83"/>
      <c r="G203" s="83"/>
      <c r="H203" s="83"/>
      <c r="I203" s="84"/>
      <c r="J203" s="85"/>
      <c r="K203" s="86"/>
      <c r="L203" s="101"/>
      <c r="M203" s="102"/>
    </row>
    <row r="204" spans="1:13" ht="21.75" customHeight="1">
      <c r="A204" s="82" t="s">
        <v>123</v>
      </c>
      <c r="B204" s="83"/>
      <c r="C204" s="83"/>
      <c r="D204" s="83"/>
      <c r="E204" s="83"/>
      <c r="F204" s="83"/>
      <c r="G204" s="83"/>
      <c r="H204" s="83"/>
      <c r="I204" s="84"/>
      <c r="J204" s="85"/>
      <c r="K204" s="86"/>
      <c r="L204" s="101"/>
      <c r="M204" s="102"/>
    </row>
    <row r="205" spans="1:13" ht="20.25" customHeight="1">
      <c r="A205" s="82" t="s">
        <v>124</v>
      </c>
      <c r="B205" s="83"/>
      <c r="C205" s="83"/>
      <c r="D205" s="83"/>
      <c r="E205" s="83"/>
      <c r="F205" s="83"/>
      <c r="G205" s="83"/>
      <c r="H205" s="83"/>
      <c r="I205" s="84"/>
      <c r="J205" s="85"/>
      <c r="K205" s="86"/>
      <c r="L205" s="101"/>
      <c r="M205" s="102"/>
    </row>
    <row r="206" spans="1:13" ht="32.25" customHeight="1">
      <c r="A206" s="72" t="s">
        <v>125</v>
      </c>
      <c r="B206" s="72"/>
      <c r="C206" s="72"/>
      <c r="D206" s="72"/>
      <c r="E206" s="72"/>
      <c r="F206" s="72"/>
      <c r="G206" s="72"/>
      <c r="H206" s="72"/>
      <c r="I206" s="72"/>
      <c r="J206" s="88" t="s">
        <v>213</v>
      </c>
      <c r="K206" s="88"/>
      <c r="L206" s="78" t="s">
        <v>214</v>
      </c>
      <c r="M206" s="78"/>
    </row>
    <row r="207" spans="1:13" ht="14.25" customHeight="1">
      <c r="A207" s="82" t="s">
        <v>122</v>
      </c>
      <c r="B207" s="83"/>
      <c r="C207" s="83"/>
      <c r="D207" s="83"/>
      <c r="E207" s="83"/>
      <c r="F207" s="83"/>
      <c r="G207" s="83"/>
      <c r="H207" s="83"/>
      <c r="I207" s="84"/>
      <c r="J207" s="88"/>
      <c r="K207" s="88"/>
      <c r="L207" s="78"/>
      <c r="M207" s="78"/>
    </row>
    <row r="208" spans="1:13" ht="18" customHeight="1">
      <c r="A208" s="82" t="s">
        <v>123</v>
      </c>
      <c r="B208" s="83"/>
      <c r="C208" s="83"/>
      <c r="D208" s="83"/>
      <c r="E208" s="83"/>
      <c r="F208" s="83"/>
      <c r="G208" s="83"/>
      <c r="H208" s="83"/>
      <c r="I208" s="84"/>
      <c r="J208" s="88"/>
      <c r="K208" s="88"/>
      <c r="L208" s="78"/>
      <c r="M208" s="78"/>
    </row>
    <row r="209" spans="1:13" ht="16.5" customHeight="1">
      <c r="A209" s="82" t="s">
        <v>124</v>
      </c>
      <c r="B209" s="83"/>
      <c r="C209" s="83"/>
      <c r="D209" s="83"/>
      <c r="E209" s="83"/>
      <c r="F209" s="83"/>
      <c r="G209" s="83"/>
      <c r="H209" s="83"/>
      <c r="I209" s="84"/>
      <c r="J209" s="85"/>
      <c r="K209" s="86"/>
      <c r="L209" s="101"/>
      <c r="M209" s="102"/>
    </row>
    <row r="210" spans="1:13" ht="30.75" customHeight="1">
      <c r="A210" s="72" t="s">
        <v>181</v>
      </c>
      <c r="B210" s="72"/>
      <c r="C210" s="72"/>
      <c r="D210" s="72"/>
      <c r="E210" s="72"/>
      <c r="F210" s="72"/>
      <c r="G210" s="72"/>
      <c r="H210" s="72"/>
      <c r="I210" s="72"/>
      <c r="J210" s="88">
        <v>9825.4</v>
      </c>
      <c r="K210" s="88"/>
      <c r="L210" s="78">
        <v>9825.4</v>
      </c>
      <c r="M210" s="78"/>
    </row>
    <row r="211" spans="1:13" ht="15.75" customHeight="1">
      <c r="A211" s="82" t="s">
        <v>122</v>
      </c>
      <c r="B211" s="83"/>
      <c r="C211" s="83"/>
      <c r="D211" s="83"/>
      <c r="E211" s="83"/>
      <c r="F211" s="83"/>
      <c r="G211" s="83"/>
      <c r="H211" s="83"/>
      <c r="I211" s="84"/>
      <c r="J211" s="88"/>
      <c r="K211" s="88"/>
      <c r="L211" s="78"/>
      <c r="M211" s="78"/>
    </row>
    <row r="212" spans="1:13" ht="17.25" customHeight="1">
      <c r="A212" s="82" t="s">
        <v>123</v>
      </c>
      <c r="B212" s="83"/>
      <c r="C212" s="83"/>
      <c r="D212" s="83"/>
      <c r="E212" s="83"/>
      <c r="F212" s="83"/>
      <c r="G212" s="83"/>
      <c r="H212" s="83"/>
      <c r="I212" s="84"/>
      <c r="J212" s="88"/>
      <c r="K212" s="88"/>
      <c r="L212" s="78"/>
      <c r="M212" s="78"/>
    </row>
    <row r="213" spans="1:13" ht="15.75" customHeight="1">
      <c r="A213" s="82" t="s">
        <v>124</v>
      </c>
      <c r="B213" s="83"/>
      <c r="C213" s="83"/>
      <c r="D213" s="83"/>
      <c r="E213" s="83"/>
      <c r="F213" s="83"/>
      <c r="G213" s="83"/>
      <c r="H213" s="83"/>
      <c r="I213" s="84"/>
      <c r="J213" s="88"/>
      <c r="K213" s="88"/>
      <c r="L213" s="78"/>
      <c r="M213" s="78"/>
    </row>
    <row r="214" spans="1:13" ht="32.25" customHeight="1">
      <c r="A214" s="72" t="s">
        <v>126</v>
      </c>
      <c r="B214" s="72"/>
      <c r="C214" s="72"/>
      <c r="D214" s="72"/>
      <c r="E214" s="72"/>
      <c r="F214" s="72"/>
      <c r="G214" s="72"/>
      <c r="H214" s="72"/>
      <c r="I214" s="72"/>
      <c r="J214" s="88">
        <v>15</v>
      </c>
      <c r="K214" s="88"/>
      <c r="L214" s="78">
        <v>15</v>
      </c>
      <c r="M214" s="78"/>
    </row>
    <row r="215" spans="1:13" ht="32.25" customHeight="1">
      <c r="A215" s="72" t="s">
        <v>127</v>
      </c>
      <c r="B215" s="72"/>
      <c r="C215" s="72"/>
      <c r="D215" s="72"/>
      <c r="E215" s="72"/>
      <c r="F215" s="72"/>
      <c r="G215" s="72"/>
      <c r="H215" s="72"/>
      <c r="I215" s="72"/>
      <c r="J215" s="88"/>
      <c r="K215" s="88"/>
      <c r="L215" s="78"/>
      <c r="M215" s="78"/>
    </row>
    <row r="216" spans="1:13" ht="15" customHeight="1">
      <c r="A216" s="82" t="s">
        <v>92</v>
      </c>
      <c r="B216" s="83"/>
      <c r="C216" s="83"/>
      <c r="D216" s="83"/>
      <c r="E216" s="83"/>
      <c r="F216" s="83"/>
      <c r="G216" s="83"/>
      <c r="H216" s="83"/>
      <c r="I216" s="84"/>
      <c r="J216" s="85"/>
      <c r="K216" s="86"/>
      <c r="L216" s="101"/>
      <c r="M216" s="102"/>
    </row>
    <row r="217" spans="1:13" ht="18.75" customHeight="1">
      <c r="A217" s="82" t="s">
        <v>93</v>
      </c>
      <c r="B217" s="83"/>
      <c r="C217" s="83"/>
      <c r="D217" s="83"/>
      <c r="E217" s="83"/>
      <c r="F217" s="83"/>
      <c r="G217" s="83"/>
      <c r="H217" s="83"/>
      <c r="I217" s="84"/>
      <c r="J217" s="85"/>
      <c r="K217" s="86"/>
      <c r="L217" s="101"/>
      <c r="M217" s="102"/>
    </row>
    <row r="218" spans="1:13" ht="15" customHeight="1">
      <c r="A218" s="82" t="s">
        <v>94</v>
      </c>
      <c r="B218" s="83"/>
      <c r="C218" s="83"/>
      <c r="D218" s="83"/>
      <c r="E218" s="83"/>
      <c r="F218" s="83"/>
      <c r="G218" s="83"/>
      <c r="H218" s="83"/>
      <c r="I218" s="84"/>
      <c r="J218" s="85"/>
      <c r="K218" s="86"/>
      <c r="L218" s="101"/>
      <c r="M218" s="102"/>
    </row>
    <row r="219" spans="1:13" ht="46.5" customHeight="1">
      <c r="A219" s="72" t="s">
        <v>139</v>
      </c>
      <c r="B219" s="72"/>
      <c r="C219" s="72"/>
      <c r="D219" s="72"/>
      <c r="E219" s="72"/>
      <c r="F219" s="72"/>
      <c r="G219" s="72"/>
      <c r="H219" s="72"/>
      <c r="I219" s="72"/>
      <c r="J219" s="88"/>
      <c r="K219" s="88"/>
      <c r="L219" s="78"/>
      <c r="M219" s="78"/>
    </row>
    <row r="220" spans="1:13" ht="46.5" customHeight="1">
      <c r="A220" s="82" t="s">
        <v>128</v>
      </c>
      <c r="B220" s="83"/>
      <c r="C220" s="83"/>
      <c r="D220" s="83"/>
      <c r="E220" s="83"/>
      <c r="F220" s="83"/>
      <c r="G220" s="83"/>
      <c r="H220" s="83"/>
      <c r="I220" s="84"/>
      <c r="J220" s="88"/>
      <c r="K220" s="88"/>
      <c r="L220" s="78"/>
      <c r="M220" s="78"/>
    </row>
    <row r="221" spans="1:13" ht="33" customHeight="1">
      <c r="A221" s="82" t="s">
        <v>131</v>
      </c>
      <c r="B221" s="83"/>
      <c r="C221" s="83"/>
      <c r="D221" s="83"/>
      <c r="E221" s="83"/>
      <c r="F221" s="83"/>
      <c r="G221" s="83"/>
      <c r="H221" s="83"/>
      <c r="I221" s="84"/>
      <c r="J221" s="88">
        <v>9175661.74</v>
      </c>
      <c r="K221" s="88"/>
      <c r="L221" s="78">
        <v>11177403.43</v>
      </c>
      <c r="M221" s="78"/>
    </row>
    <row r="222" spans="1:14" ht="9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58"/>
      <c r="K222" s="26"/>
      <c r="L222" s="26"/>
      <c r="M222" s="26"/>
      <c r="N222" s="26"/>
    </row>
    <row r="223" ht="15.75" hidden="1">
      <c r="A223" s="2"/>
    </row>
    <row r="224" spans="1:13" ht="15" customHeight="1">
      <c r="A224" s="89" t="s">
        <v>206</v>
      </c>
      <c r="B224" s="89"/>
      <c r="C224" s="89"/>
      <c r="D224" s="89"/>
      <c r="E224" s="89"/>
      <c r="F224" s="89"/>
      <c r="G224" s="89"/>
      <c r="I224" s="25"/>
      <c r="J224" s="60"/>
      <c r="L224" s="92" t="s">
        <v>203</v>
      </c>
      <c r="M224" s="92"/>
    </row>
    <row r="225" spans="1:13" ht="8.25" customHeight="1" thickBot="1">
      <c r="A225" s="89"/>
      <c r="B225" s="89"/>
      <c r="C225" s="89"/>
      <c r="D225" s="89"/>
      <c r="E225" s="89"/>
      <c r="F225" s="89"/>
      <c r="G225" s="89"/>
      <c r="I225" s="30"/>
      <c r="J225" s="61"/>
      <c r="L225" s="93"/>
      <c r="M225" s="93"/>
    </row>
    <row r="226" spans="1:13" ht="15" customHeight="1">
      <c r="A226" s="89" t="s">
        <v>140</v>
      </c>
      <c r="B226" s="89"/>
      <c r="C226" s="89"/>
      <c r="D226" s="89"/>
      <c r="E226" s="89"/>
      <c r="F226" s="89"/>
      <c r="G226" s="89"/>
      <c r="I226" s="25"/>
      <c r="J226" s="60"/>
      <c r="L226" s="92" t="s">
        <v>204</v>
      </c>
      <c r="M226" s="92"/>
    </row>
    <row r="227" spans="1:13" ht="9" customHeight="1" thickBot="1">
      <c r="A227" s="89"/>
      <c r="B227" s="89"/>
      <c r="C227" s="89"/>
      <c r="D227" s="89"/>
      <c r="E227" s="89"/>
      <c r="F227" s="89"/>
      <c r="G227" s="89"/>
      <c r="I227" s="30"/>
      <c r="J227" s="61"/>
      <c r="L227" s="93"/>
      <c r="M227" s="93"/>
    </row>
    <row r="228" spans="1:13" ht="11.25" customHeight="1">
      <c r="A228" s="3"/>
      <c r="B228" s="3"/>
      <c r="C228" s="3"/>
      <c r="D228" s="4"/>
      <c r="E228" s="10"/>
      <c r="F228" s="12"/>
      <c r="G228" s="12"/>
      <c r="I228" s="77" t="s">
        <v>1</v>
      </c>
      <c r="J228" s="77"/>
      <c r="L228" s="77" t="s">
        <v>2</v>
      </c>
      <c r="M228" s="77"/>
    </row>
    <row r="229" spans="1:13" ht="15" customHeight="1">
      <c r="A229" s="89" t="s">
        <v>76</v>
      </c>
      <c r="B229" s="89"/>
      <c r="C229" s="89"/>
      <c r="D229" s="89"/>
      <c r="E229" s="89"/>
      <c r="F229" s="89"/>
      <c r="G229" s="89"/>
      <c r="I229" s="25"/>
      <c r="J229" s="60"/>
      <c r="L229" s="92" t="s">
        <v>204</v>
      </c>
      <c r="M229" s="92"/>
    </row>
    <row r="230" spans="1:13" ht="3" customHeight="1" thickBot="1">
      <c r="A230" s="89"/>
      <c r="B230" s="89"/>
      <c r="C230" s="89"/>
      <c r="D230" s="89"/>
      <c r="E230" s="89"/>
      <c r="F230" s="89"/>
      <c r="G230" s="89"/>
      <c r="I230" s="30"/>
      <c r="J230" s="61"/>
      <c r="L230" s="93"/>
      <c r="M230" s="93"/>
    </row>
    <row r="231" spans="1:13" ht="13.5" customHeight="1">
      <c r="A231" s="89" t="s">
        <v>207</v>
      </c>
      <c r="B231" s="89"/>
      <c r="C231" s="89"/>
      <c r="D231" s="89"/>
      <c r="E231" s="89"/>
      <c r="F231" s="89"/>
      <c r="G231" s="89"/>
      <c r="I231" s="77" t="s">
        <v>1</v>
      </c>
      <c r="J231" s="77"/>
      <c r="L231" s="77" t="s">
        <v>2</v>
      </c>
      <c r="M231" s="77"/>
    </row>
    <row r="232" spans="1:7" ht="8.25" customHeight="1">
      <c r="A232" s="3"/>
      <c r="B232" s="3"/>
      <c r="C232" s="3"/>
      <c r="D232" s="4"/>
      <c r="E232" s="3"/>
      <c r="F232" s="3"/>
      <c r="G232" s="3"/>
    </row>
    <row r="233" spans="1:7" ht="15" customHeight="1">
      <c r="A233" s="75" t="s">
        <v>83</v>
      </c>
      <c r="B233" s="75"/>
      <c r="C233" s="75"/>
      <c r="D233" s="75"/>
      <c r="E233" s="75"/>
      <c r="F233" s="75"/>
      <c r="G233" s="75"/>
    </row>
    <row r="234" spans="1:7" ht="1.5" customHeight="1">
      <c r="A234" s="75"/>
      <c r="B234" s="75"/>
      <c r="C234" s="75"/>
      <c r="D234" s="75"/>
      <c r="E234" s="75"/>
      <c r="F234" s="75"/>
      <c r="G234" s="75"/>
    </row>
    <row r="235" spans="1:13" ht="15.75" thickBot="1">
      <c r="A235" s="96" t="s">
        <v>84</v>
      </c>
      <c r="B235" s="96"/>
      <c r="C235" s="96"/>
      <c r="D235" s="96"/>
      <c r="E235" s="96"/>
      <c r="F235" s="96"/>
      <c r="G235" s="96"/>
      <c r="I235" s="25"/>
      <c r="J235" s="60"/>
      <c r="L235" s="11"/>
      <c r="M235" s="11"/>
    </row>
    <row r="236" spans="1:13" ht="11.25" customHeight="1">
      <c r="A236" s="96"/>
      <c r="B236" s="96"/>
      <c r="C236" s="96"/>
      <c r="D236" s="96"/>
      <c r="E236" s="96"/>
      <c r="F236" s="96"/>
      <c r="G236" s="96"/>
      <c r="I236" s="77" t="s">
        <v>1</v>
      </c>
      <c r="J236" s="77"/>
      <c r="L236" s="77" t="s">
        <v>2</v>
      </c>
      <c r="M236" s="77"/>
    </row>
    <row r="237" spans="1:10" ht="11.25" customHeight="1">
      <c r="A237" s="66"/>
      <c r="B237" s="66"/>
      <c r="C237" s="66"/>
      <c r="D237" s="66"/>
      <c r="E237" s="66"/>
      <c r="F237" s="66"/>
      <c r="G237" s="66"/>
      <c r="J237" s="23"/>
    </row>
    <row r="238" spans="1:10" ht="15.75">
      <c r="A238" s="2"/>
      <c r="J238" s="23"/>
    </row>
  </sheetData>
  <sheetProtection/>
  <mergeCells count="607">
    <mergeCell ref="K197:M197"/>
    <mergeCell ref="A218:I218"/>
    <mergeCell ref="J218:K218"/>
    <mergeCell ref="L218:M218"/>
    <mergeCell ref="J216:K216"/>
    <mergeCell ref="L216:M216"/>
    <mergeCell ref="A217:I217"/>
    <mergeCell ref="J217:K217"/>
    <mergeCell ref="L217:M217"/>
    <mergeCell ref="A216:I216"/>
    <mergeCell ref="A202:I202"/>
    <mergeCell ref="A213:I213"/>
    <mergeCell ref="A210:I210"/>
    <mergeCell ref="A211:I211"/>
    <mergeCell ref="A212:I212"/>
    <mergeCell ref="A215:I215"/>
    <mergeCell ref="A214:I214"/>
    <mergeCell ref="A203:I203"/>
    <mergeCell ref="A204:I204"/>
    <mergeCell ref="J202:K202"/>
    <mergeCell ref="L202:M202"/>
    <mergeCell ref="J206:K206"/>
    <mergeCell ref="L206:M206"/>
    <mergeCell ref="A206:I206"/>
    <mergeCell ref="H196:I196"/>
    <mergeCell ref="L201:M201"/>
    <mergeCell ref="J201:K201"/>
    <mergeCell ref="L203:M203"/>
    <mergeCell ref="A196:F196"/>
    <mergeCell ref="J188:M188"/>
    <mergeCell ref="J189:M189"/>
    <mergeCell ref="J190:M190"/>
    <mergeCell ref="J191:M191"/>
    <mergeCell ref="K195:M195"/>
    <mergeCell ref="K196:M196"/>
    <mergeCell ref="F186:H186"/>
    <mergeCell ref="F187:H187"/>
    <mergeCell ref="F188:H188"/>
    <mergeCell ref="F189:H189"/>
    <mergeCell ref="F190:H190"/>
    <mergeCell ref="A197:F197"/>
    <mergeCell ref="H195:I195"/>
    <mergeCell ref="D191:E191"/>
    <mergeCell ref="H197:I197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J187:M187"/>
    <mergeCell ref="F156:H156"/>
    <mergeCell ref="F157:H157"/>
    <mergeCell ref="F159:H159"/>
    <mergeCell ref="F158:H158"/>
    <mergeCell ref="F160:H160"/>
    <mergeCell ref="F162:H162"/>
    <mergeCell ref="F161:H161"/>
    <mergeCell ref="F163:H163"/>
    <mergeCell ref="F167:H167"/>
    <mergeCell ref="J181:M181"/>
    <mergeCell ref="J182:M182"/>
    <mergeCell ref="J183:M183"/>
    <mergeCell ref="J184:M184"/>
    <mergeCell ref="J185:M185"/>
    <mergeCell ref="J186:M186"/>
    <mergeCell ref="J39:K39"/>
    <mergeCell ref="J176:M176"/>
    <mergeCell ref="J177:M177"/>
    <mergeCell ref="J178:M178"/>
    <mergeCell ref="J179:M179"/>
    <mergeCell ref="J180:M180"/>
    <mergeCell ref="J34:M34"/>
    <mergeCell ref="A37:I37"/>
    <mergeCell ref="J37:K37"/>
    <mergeCell ref="L37:M37"/>
    <mergeCell ref="A41:I41"/>
    <mergeCell ref="A42:I42"/>
    <mergeCell ref="J41:K41"/>
    <mergeCell ref="L41:M41"/>
    <mergeCell ref="J42:K42"/>
    <mergeCell ref="L42:M42"/>
    <mergeCell ref="J175:M175"/>
    <mergeCell ref="A30:I30"/>
    <mergeCell ref="J30:M30"/>
    <mergeCell ref="A31:I31"/>
    <mergeCell ref="A32:I32"/>
    <mergeCell ref="J32:M32"/>
    <mergeCell ref="A40:I40"/>
    <mergeCell ref="J40:K40"/>
    <mergeCell ref="L40:M40"/>
    <mergeCell ref="J33:M33"/>
    <mergeCell ref="G82:H82"/>
    <mergeCell ref="A195:F195"/>
    <mergeCell ref="J168:M168"/>
    <mergeCell ref="J169:M169"/>
    <mergeCell ref="J170:M170"/>
    <mergeCell ref="J165:M165"/>
    <mergeCell ref="J171:M171"/>
    <mergeCell ref="J172:M172"/>
    <mergeCell ref="J173:M173"/>
    <mergeCell ref="J174:M174"/>
    <mergeCell ref="F165:H165"/>
    <mergeCell ref="F166:H166"/>
    <mergeCell ref="D155:E155"/>
    <mergeCell ref="J151:M151"/>
    <mergeCell ref="J161:M161"/>
    <mergeCell ref="E67:F67"/>
    <mergeCell ref="G67:H67"/>
    <mergeCell ref="A67:D67"/>
    <mergeCell ref="J159:M159"/>
    <mergeCell ref="J160:M160"/>
    <mergeCell ref="A150:B150"/>
    <mergeCell ref="D150:E150"/>
    <mergeCell ref="D156:E156"/>
    <mergeCell ref="D157:E157"/>
    <mergeCell ref="J166:M166"/>
    <mergeCell ref="J167:M167"/>
    <mergeCell ref="J162:M162"/>
    <mergeCell ref="J163:M163"/>
    <mergeCell ref="J164:M164"/>
    <mergeCell ref="F164:H164"/>
    <mergeCell ref="L207:M207"/>
    <mergeCell ref="A209:I209"/>
    <mergeCell ref="J209:K209"/>
    <mergeCell ref="F151:H151"/>
    <mergeCell ref="K132:K133"/>
    <mergeCell ref="L132:L133"/>
    <mergeCell ref="B135:H135"/>
    <mergeCell ref="B134:H134"/>
    <mergeCell ref="I132:I133"/>
    <mergeCell ref="D151:E151"/>
    <mergeCell ref="K88:M88"/>
    <mergeCell ref="A146:M146"/>
    <mergeCell ref="F152:H152"/>
    <mergeCell ref="F153:H153"/>
    <mergeCell ref="F154:H154"/>
    <mergeCell ref="F155:H155"/>
    <mergeCell ref="J132:J133"/>
    <mergeCell ref="A138:M138"/>
    <mergeCell ref="A145:M145"/>
    <mergeCell ref="B136:H136"/>
    <mergeCell ref="K86:M86"/>
    <mergeCell ref="K87:M87"/>
    <mergeCell ref="E76:F76"/>
    <mergeCell ref="K76:M76"/>
    <mergeCell ref="K77:M77"/>
    <mergeCell ref="K79:M79"/>
    <mergeCell ref="K80:M80"/>
    <mergeCell ref="K78:M78"/>
    <mergeCell ref="G86:H86"/>
    <mergeCell ref="E83:F83"/>
    <mergeCell ref="G80:H80"/>
    <mergeCell ref="K70:M70"/>
    <mergeCell ref="K71:M71"/>
    <mergeCell ref="K72:M72"/>
    <mergeCell ref="K73:M73"/>
    <mergeCell ref="K74:M74"/>
    <mergeCell ref="K75:M75"/>
    <mergeCell ref="G77:H77"/>
    <mergeCell ref="G78:H78"/>
    <mergeCell ref="G74:H74"/>
    <mergeCell ref="K69:M69"/>
    <mergeCell ref="K67:M67"/>
    <mergeCell ref="G69:H69"/>
    <mergeCell ref="A68:D68"/>
    <mergeCell ref="E69:F69"/>
    <mergeCell ref="E68:F68"/>
    <mergeCell ref="G68:H68"/>
    <mergeCell ref="A69:D69"/>
    <mergeCell ref="G79:H79"/>
    <mergeCell ref="A74:D74"/>
    <mergeCell ref="J50:M50"/>
    <mergeCell ref="J51:M51"/>
    <mergeCell ref="J52:M52"/>
    <mergeCell ref="J53:M53"/>
    <mergeCell ref="J54:M54"/>
    <mergeCell ref="E66:F66"/>
    <mergeCell ref="A56:M56"/>
    <mergeCell ref="K68:M68"/>
    <mergeCell ref="F2:F3"/>
    <mergeCell ref="E70:F70"/>
    <mergeCell ref="G70:H70"/>
    <mergeCell ref="E71:F71"/>
    <mergeCell ref="G71:H71"/>
    <mergeCell ref="E72:F72"/>
    <mergeCell ref="G72:H72"/>
    <mergeCell ref="G66:H66"/>
    <mergeCell ref="A57:M57"/>
    <mergeCell ref="A61:M61"/>
    <mergeCell ref="B4:C4"/>
    <mergeCell ref="D4:E4"/>
    <mergeCell ref="B5:C5"/>
    <mergeCell ref="D5:E5"/>
    <mergeCell ref="A2:A3"/>
    <mergeCell ref="B2:C3"/>
    <mergeCell ref="D2:E3"/>
    <mergeCell ref="B6:C6"/>
    <mergeCell ref="D6:E6"/>
    <mergeCell ref="B7:C7"/>
    <mergeCell ref="D7:E7"/>
    <mergeCell ref="K7:M7"/>
    <mergeCell ref="J6:M6"/>
    <mergeCell ref="B9:C9"/>
    <mergeCell ref="D9:E9"/>
    <mergeCell ref="A14:M14"/>
    <mergeCell ref="A15:M15"/>
    <mergeCell ref="G9:N9"/>
    <mergeCell ref="J8:M8"/>
    <mergeCell ref="B8:C8"/>
    <mergeCell ref="D8:E8"/>
    <mergeCell ref="A21:M21"/>
    <mergeCell ref="A22:M22"/>
    <mergeCell ref="A23:G23"/>
    <mergeCell ref="A24:F24"/>
    <mergeCell ref="A16:M16"/>
    <mergeCell ref="A10:M10"/>
    <mergeCell ref="A11:M11"/>
    <mergeCell ref="A12:M12"/>
    <mergeCell ref="A13:M13"/>
    <mergeCell ref="J48:M48"/>
    <mergeCell ref="J46:M46"/>
    <mergeCell ref="J47:M47"/>
    <mergeCell ref="A44:M44"/>
    <mergeCell ref="A20:M20"/>
    <mergeCell ref="A28:M28"/>
    <mergeCell ref="A25:G25"/>
    <mergeCell ref="A35:M35"/>
    <mergeCell ref="A33:I33"/>
    <mergeCell ref="J31:M31"/>
    <mergeCell ref="A58:J58"/>
    <mergeCell ref="A59:J59"/>
    <mergeCell ref="A66:D66"/>
    <mergeCell ref="A54:I54"/>
    <mergeCell ref="A48:I48"/>
    <mergeCell ref="A46:I46"/>
    <mergeCell ref="A47:I47"/>
    <mergeCell ref="A49:I49"/>
    <mergeCell ref="A50:I50"/>
    <mergeCell ref="A51:I51"/>
    <mergeCell ref="A53:I53"/>
    <mergeCell ref="A52:I52"/>
    <mergeCell ref="A63:M63"/>
    <mergeCell ref="K66:M66"/>
    <mergeCell ref="A65:M65"/>
    <mergeCell ref="A89:D89"/>
    <mergeCell ref="A70:D70"/>
    <mergeCell ref="E73:F73"/>
    <mergeCell ref="G73:H73"/>
    <mergeCell ref="E77:F77"/>
    <mergeCell ref="E75:F75"/>
    <mergeCell ref="A75:D75"/>
    <mergeCell ref="A71:D71"/>
    <mergeCell ref="A72:D72"/>
    <mergeCell ref="A78:D78"/>
    <mergeCell ref="G76:H76"/>
    <mergeCell ref="E78:F78"/>
    <mergeCell ref="G75:H75"/>
    <mergeCell ref="A73:D73"/>
    <mergeCell ref="E74:F74"/>
    <mergeCell ref="A79:D79"/>
    <mergeCell ref="A80:D80"/>
    <mergeCell ref="A83:D83"/>
    <mergeCell ref="A76:D76"/>
    <mergeCell ref="A77:D77"/>
    <mergeCell ref="E80:F80"/>
    <mergeCell ref="E79:F79"/>
    <mergeCell ref="E82:F82"/>
    <mergeCell ref="G87:H87"/>
    <mergeCell ref="E86:F86"/>
    <mergeCell ref="J212:K212"/>
    <mergeCell ref="J211:K211"/>
    <mergeCell ref="J210:K210"/>
    <mergeCell ref="G84:H84"/>
    <mergeCell ref="K84:M84"/>
    <mergeCell ref="A142:M142"/>
    <mergeCell ref="A148:M148"/>
    <mergeCell ref="E90:F90"/>
    <mergeCell ref="A86:D86"/>
    <mergeCell ref="E85:F85"/>
    <mergeCell ref="E84:F84"/>
    <mergeCell ref="B132:H133"/>
    <mergeCell ref="A87:D87"/>
    <mergeCell ref="A81:D81"/>
    <mergeCell ref="A84:D84"/>
    <mergeCell ref="E87:F87"/>
    <mergeCell ref="G89:H89"/>
    <mergeCell ref="E97:F97"/>
    <mergeCell ref="K81:M81"/>
    <mergeCell ref="K82:M82"/>
    <mergeCell ref="A82:D82"/>
    <mergeCell ref="E81:F81"/>
    <mergeCell ref="G81:H81"/>
    <mergeCell ref="G85:H85"/>
    <mergeCell ref="A85:D85"/>
    <mergeCell ref="K83:M83"/>
    <mergeCell ref="K85:M85"/>
    <mergeCell ref="G83:H83"/>
    <mergeCell ref="A132:A133"/>
    <mergeCell ref="A88:D88"/>
    <mergeCell ref="D153:E153"/>
    <mergeCell ref="D154:E154"/>
    <mergeCell ref="F150:H150"/>
    <mergeCell ref="D152:E152"/>
    <mergeCell ref="A151:B151"/>
    <mergeCell ref="A152:B152"/>
    <mergeCell ref="E89:F89"/>
    <mergeCell ref="E88:F88"/>
    <mergeCell ref="L214:M214"/>
    <mergeCell ref="J152:M152"/>
    <mergeCell ref="L213:M213"/>
    <mergeCell ref="L212:M212"/>
    <mergeCell ref="A140:M140"/>
    <mergeCell ref="A144:M144"/>
    <mergeCell ref="A161:B161"/>
    <mergeCell ref="L210:M210"/>
    <mergeCell ref="J208:K208"/>
    <mergeCell ref="L208:M208"/>
    <mergeCell ref="E95:F95"/>
    <mergeCell ref="G94:H94"/>
    <mergeCell ref="L211:M211"/>
    <mergeCell ref="G88:H88"/>
    <mergeCell ref="G90:H90"/>
    <mergeCell ref="L204:M204"/>
    <mergeCell ref="L205:M205"/>
    <mergeCell ref="K89:M89"/>
    <mergeCell ref="K90:M90"/>
    <mergeCell ref="K94:M94"/>
    <mergeCell ref="A90:D90"/>
    <mergeCell ref="A94:D94"/>
    <mergeCell ref="A92:M92"/>
    <mergeCell ref="A93:D93"/>
    <mergeCell ref="E93:F93"/>
    <mergeCell ref="E94:F94"/>
    <mergeCell ref="G93:H93"/>
    <mergeCell ref="K93:M93"/>
    <mergeCell ref="G95:H95"/>
    <mergeCell ref="K95:M95"/>
    <mergeCell ref="A97:D97"/>
    <mergeCell ref="K96:M96"/>
    <mergeCell ref="K97:M97"/>
    <mergeCell ref="G96:H96"/>
    <mergeCell ref="G97:H97"/>
    <mergeCell ref="A95:D95"/>
    <mergeCell ref="E96:F96"/>
    <mergeCell ref="A96:D96"/>
    <mergeCell ref="A98:D98"/>
    <mergeCell ref="A99:D99"/>
    <mergeCell ref="K98:M98"/>
    <mergeCell ref="K99:M99"/>
    <mergeCell ref="G98:H98"/>
    <mergeCell ref="E99:F99"/>
    <mergeCell ref="G99:H99"/>
    <mergeCell ref="E98:F98"/>
    <mergeCell ref="A100:D100"/>
    <mergeCell ref="A101:D101"/>
    <mergeCell ref="K100:M100"/>
    <mergeCell ref="K101:M101"/>
    <mergeCell ref="E100:F100"/>
    <mergeCell ref="G100:H100"/>
    <mergeCell ref="E101:F101"/>
    <mergeCell ref="G101:H101"/>
    <mergeCell ref="A102:D102"/>
    <mergeCell ref="A103:D103"/>
    <mergeCell ref="K102:M102"/>
    <mergeCell ref="K103:M103"/>
    <mergeCell ref="E102:F102"/>
    <mergeCell ref="G102:H102"/>
    <mergeCell ref="E103:F103"/>
    <mergeCell ref="G103:H103"/>
    <mergeCell ref="A104:D104"/>
    <mergeCell ref="A105:D105"/>
    <mergeCell ref="K104:M104"/>
    <mergeCell ref="K105:M105"/>
    <mergeCell ref="E104:F104"/>
    <mergeCell ref="G104:H104"/>
    <mergeCell ref="E105:F105"/>
    <mergeCell ref="G105:H105"/>
    <mergeCell ref="A106:D106"/>
    <mergeCell ref="A107:D107"/>
    <mergeCell ref="K106:M106"/>
    <mergeCell ref="K107:M107"/>
    <mergeCell ref="E106:F106"/>
    <mergeCell ref="G106:H106"/>
    <mergeCell ref="E107:F107"/>
    <mergeCell ref="G107:H107"/>
    <mergeCell ref="A108:D108"/>
    <mergeCell ref="A109:D109"/>
    <mergeCell ref="K108:M108"/>
    <mergeCell ref="K109:M109"/>
    <mergeCell ref="E108:F108"/>
    <mergeCell ref="G108:H108"/>
    <mergeCell ref="E109:F109"/>
    <mergeCell ref="G109:H109"/>
    <mergeCell ref="A110:D110"/>
    <mergeCell ref="A111:D111"/>
    <mergeCell ref="K110:M110"/>
    <mergeCell ref="K111:M111"/>
    <mergeCell ref="E110:F110"/>
    <mergeCell ref="G110:H110"/>
    <mergeCell ref="E111:F111"/>
    <mergeCell ref="G111:H111"/>
    <mergeCell ref="A112:D112"/>
    <mergeCell ref="A113:D113"/>
    <mergeCell ref="K112:M112"/>
    <mergeCell ref="K113:M113"/>
    <mergeCell ref="E112:F112"/>
    <mergeCell ref="G112:H112"/>
    <mergeCell ref="E113:F113"/>
    <mergeCell ref="G113:H113"/>
    <mergeCell ref="A114:D114"/>
    <mergeCell ref="A115:D115"/>
    <mergeCell ref="K114:M114"/>
    <mergeCell ref="K115:M115"/>
    <mergeCell ref="E114:F114"/>
    <mergeCell ref="G114:H114"/>
    <mergeCell ref="E115:F115"/>
    <mergeCell ref="G115:H115"/>
    <mergeCell ref="A116:D116"/>
    <mergeCell ref="A117:D117"/>
    <mergeCell ref="K116:M116"/>
    <mergeCell ref="K117:M117"/>
    <mergeCell ref="E116:F116"/>
    <mergeCell ref="G116:H116"/>
    <mergeCell ref="E117:F117"/>
    <mergeCell ref="G117:H117"/>
    <mergeCell ref="A118:D118"/>
    <mergeCell ref="A119:D119"/>
    <mergeCell ref="K118:M118"/>
    <mergeCell ref="K119:M119"/>
    <mergeCell ref="E118:F118"/>
    <mergeCell ref="G118:H118"/>
    <mergeCell ref="E119:F119"/>
    <mergeCell ref="G119:H119"/>
    <mergeCell ref="A120:D120"/>
    <mergeCell ref="A121:D121"/>
    <mergeCell ref="K120:M120"/>
    <mergeCell ref="K121:M121"/>
    <mergeCell ref="E120:F120"/>
    <mergeCell ref="G120:H120"/>
    <mergeCell ref="E121:F121"/>
    <mergeCell ref="G121:H121"/>
    <mergeCell ref="A122:D122"/>
    <mergeCell ref="A123:D123"/>
    <mergeCell ref="K122:M122"/>
    <mergeCell ref="K123:M123"/>
    <mergeCell ref="E122:F122"/>
    <mergeCell ref="G122:H122"/>
    <mergeCell ref="E123:F123"/>
    <mergeCell ref="G123:H123"/>
    <mergeCell ref="A124:D124"/>
    <mergeCell ref="A125:D125"/>
    <mergeCell ref="K124:M124"/>
    <mergeCell ref="K125:M125"/>
    <mergeCell ref="E124:F124"/>
    <mergeCell ref="G124:H124"/>
    <mergeCell ref="E125:F125"/>
    <mergeCell ref="G125:H125"/>
    <mergeCell ref="L219:M219"/>
    <mergeCell ref="A219:I219"/>
    <mergeCell ref="A126:D126"/>
    <mergeCell ref="E126:F126"/>
    <mergeCell ref="G126:H126"/>
    <mergeCell ref="A128:M128"/>
    <mergeCell ref="K126:M126"/>
    <mergeCell ref="J203:K203"/>
    <mergeCell ref="A156:B156"/>
    <mergeCell ref="J215:K215"/>
    <mergeCell ref="D173:E173"/>
    <mergeCell ref="D174:E174"/>
    <mergeCell ref="A175:B175"/>
    <mergeCell ref="J219:K219"/>
    <mergeCell ref="J150:M150"/>
    <mergeCell ref="J213:K213"/>
    <mergeCell ref="L209:M209"/>
    <mergeCell ref="L215:M215"/>
    <mergeCell ref="A171:B171"/>
    <mergeCell ref="A172:B172"/>
    <mergeCell ref="D171:E171"/>
    <mergeCell ref="A153:B153"/>
    <mergeCell ref="A154:B154"/>
    <mergeCell ref="J153:M153"/>
    <mergeCell ref="J154:M154"/>
    <mergeCell ref="A155:B155"/>
    <mergeCell ref="J155:M155"/>
    <mergeCell ref="J156:M156"/>
    <mergeCell ref="A169:B169"/>
    <mergeCell ref="D169:E169"/>
    <mergeCell ref="D172:E172"/>
    <mergeCell ref="A173:B173"/>
    <mergeCell ref="A174:B174"/>
    <mergeCell ref="J220:K220"/>
    <mergeCell ref="A193:M193"/>
    <mergeCell ref="A176:B176"/>
    <mergeCell ref="D175:E175"/>
    <mergeCell ref="D176:E176"/>
    <mergeCell ref="L220:M220"/>
    <mergeCell ref="A220:I220"/>
    <mergeCell ref="A157:B157"/>
    <mergeCell ref="A158:B158"/>
    <mergeCell ref="J157:M157"/>
    <mergeCell ref="J158:M158"/>
    <mergeCell ref="D158:E158"/>
    <mergeCell ref="A159:B159"/>
    <mergeCell ref="D159:E159"/>
    <mergeCell ref="D160:E160"/>
    <mergeCell ref="A178:B178"/>
    <mergeCell ref="D177:E177"/>
    <mergeCell ref="D178:E178"/>
    <mergeCell ref="D180:E180"/>
    <mergeCell ref="A185:B185"/>
    <mergeCell ref="D185:E185"/>
    <mergeCell ref="A167:B167"/>
    <mergeCell ref="D161:E161"/>
    <mergeCell ref="D168:E168"/>
    <mergeCell ref="L226:M227"/>
    <mergeCell ref="I228:J228"/>
    <mergeCell ref="L228:M228"/>
    <mergeCell ref="A226:G227"/>
    <mergeCell ref="A170:B170"/>
    <mergeCell ref="A224:G225"/>
    <mergeCell ref="A186:B186"/>
    <mergeCell ref="D186:E186"/>
    <mergeCell ref="A183:B183"/>
    <mergeCell ref="A184:B184"/>
    <mergeCell ref="A162:B162"/>
    <mergeCell ref="A163:B163"/>
    <mergeCell ref="D162:E162"/>
    <mergeCell ref="D163:E163"/>
    <mergeCell ref="A160:B160"/>
    <mergeCell ref="A235:G236"/>
    <mergeCell ref="A164:B164"/>
    <mergeCell ref="D164:E164"/>
    <mergeCell ref="A165:B165"/>
    <mergeCell ref="A166:B166"/>
    <mergeCell ref="A233:G234"/>
    <mergeCell ref="D165:E165"/>
    <mergeCell ref="D166:E166"/>
    <mergeCell ref="A168:B168"/>
    <mergeCell ref="D167:E167"/>
    <mergeCell ref="L229:M230"/>
    <mergeCell ref="I231:J231"/>
    <mergeCell ref="L231:M231"/>
    <mergeCell ref="D179:E179"/>
    <mergeCell ref="D170:E170"/>
    <mergeCell ref="I236:J236"/>
    <mergeCell ref="L236:M236"/>
    <mergeCell ref="A231:G231"/>
    <mergeCell ref="A177:B177"/>
    <mergeCell ref="A181:B181"/>
    <mergeCell ref="A182:B182"/>
    <mergeCell ref="D181:E181"/>
    <mergeCell ref="D182:E182"/>
    <mergeCell ref="A179:B179"/>
    <mergeCell ref="A180:B180"/>
    <mergeCell ref="D183:E183"/>
    <mergeCell ref="D184:E184"/>
    <mergeCell ref="A229:G230"/>
    <mergeCell ref="A199:M199"/>
    <mergeCell ref="A201:I201"/>
    <mergeCell ref="A187:B187"/>
    <mergeCell ref="A188:B188"/>
    <mergeCell ref="F191:H191"/>
    <mergeCell ref="L224:M225"/>
    <mergeCell ref="D187:E187"/>
    <mergeCell ref="D188:E188"/>
    <mergeCell ref="A189:B189"/>
    <mergeCell ref="A190:B190"/>
    <mergeCell ref="D189:E189"/>
    <mergeCell ref="D190:E190"/>
    <mergeCell ref="J221:K221"/>
    <mergeCell ref="A221:I221"/>
    <mergeCell ref="J214:K214"/>
    <mergeCell ref="A207:I207"/>
    <mergeCell ref="J207:K207"/>
    <mergeCell ref="J49:M49"/>
    <mergeCell ref="L221:M221"/>
    <mergeCell ref="M132:M133"/>
    <mergeCell ref="A130:M130"/>
    <mergeCell ref="A191:B191"/>
    <mergeCell ref="A39:I39"/>
    <mergeCell ref="A205:I205"/>
    <mergeCell ref="J204:K204"/>
    <mergeCell ref="J205:K205"/>
    <mergeCell ref="A208:I208"/>
    <mergeCell ref="L39:M39"/>
    <mergeCell ref="A38:I38"/>
    <mergeCell ref="J38:K38"/>
    <mergeCell ref="L38:M38"/>
    <mergeCell ref="J1:M1"/>
    <mergeCell ref="J3:M3"/>
    <mergeCell ref="J4:M4"/>
    <mergeCell ref="J5:M5"/>
    <mergeCell ref="A17:M17"/>
    <mergeCell ref="A18:M18"/>
  </mergeCells>
  <printOptions/>
  <pageMargins left="0.39" right="0" top="0.47" bottom="0.39" header="0.2" footer="0.2362204724409449"/>
  <pageSetup firstPageNumber="7" useFirstPageNumber="1" fitToHeight="9" horizontalDpi="180" verticalDpi="180" orientation="landscape" paperSize="9" scale="77" r:id="rId1"/>
  <headerFooter>
    <oddHeader>&amp;C&amp;P</oddHeader>
  </headerFooter>
  <rowBreaks count="3" manualBreakCount="3">
    <brk id="91" max="255" man="1"/>
    <brk id="146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2011-02-09T07:49:33Z</cp:lastPrinted>
  <dcterms:created xsi:type="dcterms:W3CDTF">2006-09-28T05:33:49Z</dcterms:created>
  <dcterms:modified xsi:type="dcterms:W3CDTF">2013-03-01T08:45:48Z</dcterms:modified>
  <cp:category/>
  <cp:version/>
  <cp:contentType/>
  <cp:contentStatus/>
</cp:coreProperties>
</file>